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с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<sst xmlns="http://schemas.openxmlformats.org/spreadsheetml/2006/main" count="310" uniqueCount="308">
  <si>
    <t>тыс. руб.</t>
  </si>
  <si>
    <t>Код бюджетной классификации</t>
  </si>
  <si>
    <t>Наименование платежей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</si>
  <si>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</si>
  <si>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</si>
  <si>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</si>
  <si>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</si>
  <si>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</si>
  <si>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</si>
  <si>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</si>
  <si>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</si>
  <si>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</si>
  <si>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</si>
  <si>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</si>
  <si>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</si>
  <si>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</si>
  <si>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</si>
  <si>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</si>
  <si>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</si>
  <si>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</si>
  <si>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</si>
  <si>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</si>
  <si>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</si>
  <si>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</si>
  <si>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</si>
  <si>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</si>
  <si>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</si>
  <si>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</si>
  <si>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</si>
  <si>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</si>
  <si>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</si>
  <si>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</si>
  <si>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</si>
  <si>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</si>
  <si>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</si>
  <si>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</si>
  <si>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</si>
  <si>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</si>
  <si>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</si>
  <si>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</si>
  <si>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</si>
  <si>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</si>
  <si>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</si>
  <si>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</si>
  <si>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</si>
  <si>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</si>
  <si>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</si>
  <si>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</si>
  <si>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</si>
  <si>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План</t>
  </si>
  <si>
    <t>Ожидаемая оценка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</si>
  <si>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</si>
  <si>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</si>
  <si>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</si>
  <si>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</si>
  <si>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</si>
  <si>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</si>
  <si>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</si>
  <si>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</si>
  <si>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</si>
  <si>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</si>
  <si>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</si>
  <si>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</si>
  <si>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</si>
  <si>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</si>
  <si>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</si>
  <si>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</si>
  <si>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</si>
  <si>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</si>
  <si>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</si>
  <si>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</si>
  <si>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</si>
  <si>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</si>
  <si>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</si>
  <si>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</si>
  <si>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</si>
  <si>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</si>
  <si>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</si>
  <si>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</si>
  <si>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</si>
  <si>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</si>
  <si>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</si>
  <si>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</si>
  <si>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</si>
  <si>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</si>
  <si>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</si>
  <si>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ДЕФИЦИТ (ПРОФИЦИТ)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</si>
  <si>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</si>
  <si>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</si>
  <si>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</si>
  <si>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</si>
  <si>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903  01 03 00 00 00 0000 000</t>
  </si>
  <si>
    <t>Изменение остатков средств на счетах по учету средств бюджетов</t>
  </si>
  <si>
    <t>000 01 05 00 00 00 0000 000</t>
  </si>
  <si>
    <t>0100</t>
  </si>
  <si>
    <t>0102</t>
  </si>
  <si>
    <t>0103</t>
  </si>
  <si>
    <t>0104</t>
  </si>
  <si>
    <t>Судебная система</t>
  </si>
  <si>
    <t>0105</t>
  </si>
  <si>
    <t>0106</t>
  </si>
  <si>
    <t>0107</t>
  </si>
  <si>
    <t>0111</t>
  </si>
  <si>
    <t>Прикладные научные исследования в области общегосударственных вопросов</t>
  </si>
  <si>
    <t>0112</t>
  </si>
  <si>
    <t>0113</t>
  </si>
  <si>
    <t>0200</t>
  </si>
  <si>
    <t>0203</t>
  </si>
  <si>
    <t>Мобилизационная подготовка экономики</t>
  </si>
  <si>
    <t>0204</t>
  </si>
  <si>
    <t>0300</t>
  </si>
  <si>
    <t>0309</t>
  </si>
  <si>
    <t>Обеспечение пожарной безопасности</t>
  </si>
  <si>
    <t>0310</t>
  </si>
  <si>
    <t>Миграционная политика</t>
  </si>
  <si>
    <t>0311</t>
  </si>
  <si>
    <t>0314</t>
  </si>
  <si>
    <t>0400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</si>
  <si>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</si>
  <si>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</si>
  <si>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</si>
  <si>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</si>
  <si>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</si>
  <si>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</si>
  <si>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</si>
  <si>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</si>
  <si>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</si>
  <si>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</si>
  <si>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</si>
  <si>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</si>
  <si>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</si>
  <si>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</si>
  <si>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</si>
  <si>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</si>
  <si>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</si>
  <si>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</si>
  <si>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</si>
  <si>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</si>
  <si>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</si>
  <si>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</si>
  <si>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</si>
  <si>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</si>
  <si>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</si>
  <si>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</si>
  <si>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</si>
  <si>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</si>
  <si>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</si>
  <si>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</si>
  <si>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</si>
  <si>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</si>
  <si>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</si>
  <si>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</si>
  <si>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</si>
  <si>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</si>
  <si>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</si>
  <si>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</si>
  <si>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</si>
  <si>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</si>
  <si>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</si>
  <si>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</si>
  <si>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</si>
  <si>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0801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</si>
  <si>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</si>
  <si>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</si>
  <si>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</si>
  <si>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</si>
  <si>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</si>
  <si>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</si>
  <si>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</si>
  <si>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</si>
  <si>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</si>
  <si>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</si>
  <si>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</si>
  <si>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</si>
  <si>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</si>
  <si>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</si>
  <si>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</si>
  <si>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</si>
  <si>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</si>
  <si>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1000</t>
  </si>
  <si>
    <t>1001</t>
  </si>
  <si>
    <t>Социальное обслуживание населения</t>
  </si>
  <si>
    <t>1002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</si>
  <si>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</si>
  <si>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</si>
  <si>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</si>
  <si>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</si>
  <si>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</si>
  <si>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</si>
  <si>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</si>
  <si>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</si>
  <si>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</si>
  <si>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</si>
  <si>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</si>
  <si>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</si>
  <si>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</si>
  <si>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</si>
  <si>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</si>
  <si>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</si>
  <si>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</si>
  <si>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</si>
  <si>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</si>
  <si>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</si>
  <si>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</si>
  <si>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</si>
  <si>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</si>
  <si>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</si>
  <si>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</si>
  <si>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</si>
  <si>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</si>
  <si>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</si>
  <si>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</si>
  <si>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9600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</si>
  <si>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</si>
  <si>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</si>
  <si>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</si>
  <si>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</si>
  <si>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Получение кредитов от кредитных организаций в валюте Российской Федерации</t>
  </si>
  <si>
    <t xml:space="preserve">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</si>
  <si>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</si>
  <si>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</si>
  <si>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</si>
  <si>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</si>
  <si>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</si>
  <si>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810 01 03 00 00 00 0000 800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</si>
  <si>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</si>
  <si>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</si>
  <si>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</si>
  <si>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</si>
  <si>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</si>
  <si>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</si>
  <si>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</si>
  <si>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</si>
  <si>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</si>
  <si>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</si>
  <si>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</si>
  <si>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</si>
  <si>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</si>
  <si>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КУЛЬТУРА, КИНЕМАТОГРАФИЯ</t>
  </si>
  <si>
    <t xml:space="preserve"> 903 01 02 00 00 13 0000 710</t>
  </si>
  <si>
    <t>903 01 02 00 00 13 0000 810</t>
  </si>
  <si>
    <t xml:space="preserve"> 903 01 03 01 00 13 0000 710</t>
  </si>
  <si>
    <t>903 01 03 01 00 13 0000 810</t>
  </si>
  <si>
    <t>000 01 05 02 01 13 0000 510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</si>
  <si>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</si>
  <si>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</si>
  <si>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</si>
  <si>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</si>
  <si>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</si>
  <si>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</si>
  <si>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</si>
  <si>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000 1 00 00000 00 0000 000</t>
  </si>
  <si>
    <t>000 1 01 00000 00 0000 000</t>
  </si>
  <si>
    <t>182 1 01 02010 01 0000 110</t>
  </si>
  <si>
    <t>182 1 01 02030 01 0000 110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</si>
  <si>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</si>
  <si>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</si>
  <si>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</si>
  <si>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</si>
  <si>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</si>
  <si>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000 1 06 00000 00 0000 000</t>
  </si>
  <si>
    <t>182 1 06 01030 13 0000 110</t>
  </si>
  <si>
    <t>182 1 06 06033 13 0000 110</t>
  </si>
  <si>
    <t>182 1 06 06043 13 0000 110</t>
  </si>
  <si>
    <t>000 1 08 00000 00 0000 000</t>
  </si>
  <si>
    <t>000 1 08 04000 01 0000 110</t>
  </si>
  <si>
    <t>903 1 08 04020 01 0000 110</t>
  </si>
  <si>
    <t>000 1 11 00000 00 0000 000</t>
  </si>
  <si>
    <t>903 1 11 05013 13 0000 120</t>
  </si>
  <si>
    <t>966 1 11 05013 13 0000 120</t>
  </si>
  <si>
    <t>000 1 11 09000 00 0000 120</t>
  </si>
  <si>
    <t>9031 11 09045 13 0000 120</t>
  </si>
  <si>
    <t>000 2 00 00000 00 0000 000</t>
  </si>
  <si>
    <t>000 2 02 00000 00 0000 000</t>
  </si>
  <si>
    <t>903 01 02 00 00 00 0000 000</t>
  </si>
  <si>
    <t>Ожидаемая оценка исполнения бюджета Шестаковского муниципального образования за 2017 год</t>
  </si>
  <si>
    <t>000 1 01 02000 01 0000 110</t>
  </si>
  <si>
    <t>000 1 06 01000 00 0000 110</t>
  </si>
  <si>
    <t>000 1 06 06000 00 0000 110</t>
  </si>
  <si>
    <t>000 1 11 05000 00 0000 120</t>
  </si>
  <si>
    <t>Дотации бюджетам бюджетной системы Российской Федерации</t>
  </si>
  <si>
    <t>000 2 02 10000 00 0000 151</t>
  </si>
  <si>
    <t>000 2 02 15001 00 0000 151</t>
  </si>
  <si>
    <t>903 2 02 15001 13 0000 151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</si>
  <si>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</si>
  <si>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</si>
  <si>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 xml:space="preserve">Прочие субсидии </t>
  </si>
  <si>
    <t>000 2 02 29999 00 0000 151</t>
  </si>
  <si>
    <t>903 2 02 29999 13 0000 151</t>
  </si>
  <si>
    <t>Субвенции бюджетам бюджетной системы Российской Федерации</t>
  </si>
  <si>
    <t>000 2 02 30000 00 0000 151</t>
  </si>
  <si>
    <t>000 2 02 35118 00 0000 151</t>
  </si>
  <si>
    <t>903 2 02 35118 13 0000 151</t>
  </si>
  <si>
    <t>000 2 02 30024 00 0000 151</t>
  </si>
  <si>
    <t>903 2 02 30024 13 0000 151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</si>
  <si>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</si>
  <si>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</si>
  <si>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</si>
  <si>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</si>
  <si>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</si>
  <si>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</si>
  <si>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</si>
  <si>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</si>
  <si>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    </t>
  </si>
  <si>
    <t>000 1 13 01000 00 0000 130</t>
  </si>
  <si>
    <t>Прочие доходы от оказания платных услуг (работ) получателями средств бюджетов городских поселений</t>
  </si>
  <si>
    <t>903 1 13 01995 13 0000 130</t>
  </si>
  <si>
    <t>-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</si>
</sst>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5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9" fillId="0" borderId="0" xfId="59" applyFont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0" fontId="15" fillId="0" borderId="0" xfId="54" applyNumberFormat="1" applyFont="1" applyFill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0" fontId="10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8" applyFont="1" applyAlignment="1">
      <alignment vertical="center"/>
      <protection/>
    </xf>
    <xf numFmtId="0" fontId="5" fillId="0" borderId="0" xfId="58" applyFont="1" applyAlignment="1" applyProtection="1">
      <alignment vertical="center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12" fillId="0" borderId="0" xfId="58" applyFont="1" applyAlignment="1" applyProtection="1">
      <alignment horizontal="right" vertical="center"/>
      <protection hidden="1"/>
    </xf>
    <xf numFmtId="0" fontId="9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0" fillId="0" borderId="0" xfId="58" applyFont="1" applyAlignment="1" applyProtection="1">
      <alignment horizontal="right" vertical="center"/>
      <protection hidden="1"/>
    </xf>
    <xf numFmtId="216" fontId="8" fillId="34" borderId="10" xfId="0" applyNumberFormat="1" applyFont="1" applyFill="1" applyBorder="1" applyAlignment="1">
      <alignment horizontal="center" vertical="center" wrapText="1"/>
    </xf>
    <xf numFmtId="216" fontId="4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 indent="3"/>
    </xf>
    <xf numFmtId="0" fontId="8" fillId="34" borderId="10" xfId="0" applyFont="1" applyFill="1" applyBorder="1" applyAlignment="1">
      <alignment horizontal="left" vertical="center" wrapText="1" indent="2"/>
    </xf>
    <xf numFmtId="0" fontId="12" fillId="35" borderId="10" xfId="59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9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59" applyNumberFormat="1" applyFont="1" applyFill="1" applyBorder="1" applyAlignment="1">
      <alignment horizontal="right" vertical="center"/>
      <protection/>
    </xf>
    <xf numFmtId="0" fontId="10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3" fontId="10" fillId="0" borderId="10" xfId="59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wrapText="1" indent="3"/>
    </xf>
    <xf numFmtId="3" fontId="2" fillId="0" borderId="10" xfId="59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left" vertical="center" wrapText="1" indent="3"/>
    </xf>
    <xf numFmtId="49" fontId="10" fillId="33" borderId="10" xfId="66" applyNumberFormat="1" applyFont="1" applyFill="1" applyBorder="1" applyAlignment="1">
      <alignment horizontal="left" vertical="center" wrapText="1" indent="1"/>
      <protection/>
    </xf>
    <xf numFmtId="0" fontId="10" fillId="33" borderId="10" xfId="65" applyFont="1" applyFill="1" applyBorder="1" applyAlignment="1">
      <alignment horizontal="left" vertical="center" indent="1"/>
      <protection/>
    </xf>
    <xf numFmtId="0" fontId="2" fillId="0" borderId="10" xfId="65" applyFont="1" applyBorder="1" applyAlignment="1">
      <alignment horizontal="left" vertical="center" wrapText="1" indent="3"/>
      <protection/>
    </xf>
    <xf numFmtId="0" fontId="10" fillId="34" borderId="10" xfId="0" applyFont="1" applyFill="1" applyBorder="1" applyAlignment="1">
      <alignment horizontal="left" vertical="center" wrapText="1" indent="2"/>
    </xf>
    <xf numFmtId="49" fontId="10" fillId="33" borderId="10" xfId="0" applyNumberFormat="1" applyFont="1" applyFill="1" applyBorder="1" applyAlignment="1">
      <alignment horizontal="left" vertical="center" wrapText="1" indent="1"/>
    </xf>
    <xf numFmtId="0" fontId="7" fillId="36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 indent="2"/>
    </xf>
    <xf numFmtId="3" fontId="12" fillId="35" borderId="10" xfId="58" applyNumberFormat="1" applyFont="1" applyFill="1" applyBorder="1" applyAlignment="1">
      <alignment horizontal="right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Border="1" applyAlignment="1">
      <alignment horizontal="right" vertical="center"/>
      <protection/>
    </xf>
    <xf numFmtId="3" fontId="2" fillId="0" borderId="10" xfId="58" applyNumberFormat="1" applyFont="1" applyBorder="1" applyAlignment="1">
      <alignment horizontal="right" vertical="center"/>
      <protection/>
    </xf>
    <xf numFmtId="0" fontId="12" fillId="35" borderId="10" xfId="58" applyNumberFormat="1" applyFont="1" applyFill="1" applyBorder="1" applyAlignment="1" applyProtection="1">
      <alignment horizontal="left" vertical="center" wrapText="1"/>
      <protection hidden="1"/>
    </xf>
    <xf numFmtId="0" fontId="12" fillId="35" borderId="10" xfId="58" applyNumberFormat="1" applyFont="1" applyFill="1" applyBorder="1" applyAlignment="1" applyProtection="1">
      <alignment vertical="center"/>
      <protection hidden="1"/>
    </xf>
    <xf numFmtId="49" fontId="12" fillId="35" borderId="11" xfId="0" applyNumberFormat="1" applyFont="1" applyFill="1" applyBorder="1" applyAlignment="1">
      <alignment vertical="center" wrapText="1"/>
    </xf>
    <xf numFmtId="206" fontId="2" fillId="35" borderId="12" xfId="74" applyNumberFormat="1" applyFont="1" applyFill="1" applyBorder="1" applyAlignment="1">
      <alignment horizontal="center" vertical="center"/>
    </xf>
    <xf numFmtId="0" fontId="3" fillId="0" borderId="0" xfId="55" applyFont="1" applyAlignment="1">
      <alignment vertical="center"/>
      <protection/>
    </xf>
    <xf numFmtId="49" fontId="10" fillId="33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2" fillId="35" borderId="14" xfId="0" applyNumberFormat="1" applyFont="1" applyFill="1" applyBorder="1" applyAlignment="1">
      <alignment horizontal="left" vertical="center" wrapText="1"/>
    </xf>
    <xf numFmtId="49" fontId="12" fillId="35" borderId="11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4" fillId="0" borderId="10" xfId="0" applyFont="1" applyBorder="1" applyAlignment="1">
      <alignment horizontal="center" vertical="center"/>
    </xf>
    <xf numFmtId="3" fontId="10" fillId="33" borderId="16" xfId="74" applyNumberFormat="1" applyFont="1" applyFill="1" applyBorder="1" applyAlignment="1">
      <alignment horizontal="right" vertical="center"/>
    </xf>
    <xf numFmtId="3" fontId="2" fillId="37" borderId="16" xfId="74" applyNumberFormat="1" applyFont="1" applyFill="1" applyBorder="1" applyAlignment="1">
      <alignment horizontal="right" vertical="center"/>
    </xf>
    <xf numFmtId="3" fontId="10" fillId="37" borderId="16" xfId="74" applyNumberFormat="1" applyFont="1" applyFill="1" applyBorder="1" applyAlignment="1">
      <alignment horizontal="right" vertical="center"/>
    </xf>
    <xf numFmtId="0" fontId="8" fillId="35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>
      <alignment horizontal="center" vertical="center" wrapText="1"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9" fontId="8" fillId="33" borderId="10" xfId="65" applyNumberFormat="1" applyFont="1" applyFill="1" applyBorder="1" applyAlignment="1">
      <alignment horizontal="center" vertical="center"/>
      <protection/>
    </xf>
    <xf numFmtId="216" fontId="8" fillId="36" borderId="10" xfId="0" applyNumberFormat="1" applyFont="1" applyFill="1" applyBorder="1" applyAlignment="1">
      <alignment horizontal="center" vertical="center" wrapText="1"/>
    </xf>
    <xf numFmtId="0" fontId="8" fillId="35" borderId="10" xfId="58" applyNumberFormat="1" applyFont="1" applyFill="1" applyBorder="1" applyAlignment="1" applyProtection="1">
      <alignment horizontal="right" vertical="center"/>
      <protection hidden="1"/>
    </xf>
    <xf numFmtId="49" fontId="8" fillId="35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/>
    </xf>
    <xf numFmtId="206" fontId="12" fillId="35" borderId="10" xfId="58" applyNumberFormat="1" applyFont="1" applyFill="1" applyBorder="1" applyAlignment="1">
      <alignment horizontal="right" vertical="center"/>
      <protection/>
    </xf>
    <xf numFmtId="206" fontId="10" fillId="33" borderId="10" xfId="58" applyNumberFormat="1" applyFont="1" applyFill="1" applyBorder="1" applyAlignment="1">
      <alignment horizontal="right" vertical="center"/>
      <protection/>
    </xf>
    <xf numFmtId="206" fontId="2" fillId="0" borderId="10" xfId="58" applyNumberFormat="1" applyFont="1" applyBorder="1" applyAlignment="1">
      <alignment horizontal="right" vertical="center"/>
      <protection/>
    </xf>
    <xf numFmtId="206" fontId="10" fillId="33" borderId="10" xfId="58" applyNumberFormat="1" applyFont="1" applyFill="1" applyBorder="1" applyAlignment="1" applyProtection="1">
      <alignment horizontal="right" vertical="center" wrapText="1"/>
      <protection hidden="1"/>
    </xf>
    <xf numFmtId="206" fontId="10" fillId="33" borderId="10" xfId="57" applyNumberFormat="1" applyFont="1" applyFill="1" applyBorder="1" applyAlignment="1">
      <alignment horizontal="right" vertical="center"/>
      <protection/>
    </xf>
    <xf numFmtId="206" fontId="10" fillId="33" borderId="10" xfId="59" applyNumberFormat="1" applyFont="1" applyFill="1" applyBorder="1" applyAlignment="1">
      <alignment horizontal="right" vertical="center"/>
      <protection/>
    </xf>
    <xf numFmtId="206" fontId="10" fillId="0" borderId="10" xfId="59" applyNumberFormat="1" applyFont="1" applyBorder="1" applyAlignment="1">
      <alignment horizontal="right" vertical="center"/>
      <protection/>
    </xf>
    <xf numFmtId="206" fontId="2" fillId="0" borderId="10" xfId="59" applyNumberFormat="1" applyFont="1" applyBorder="1" applyAlignment="1">
      <alignment horizontal="right" vertical="center"/>
      <protection/>
    </xf>
    <xf numFmtId="206" fontId="10" fillId="0" borderId="10" xfId="59" applyNumberFormat="1" applyFont="1" applyFill="1" applyBorder="1" applyAlignment="1">
      <alignment horizontal="right" vertical="center"/>
      <protection/>
    </xf>
    <xf numFmtId="206" fontId="10" fillId="35" borderId="17" xfId="74" applyNumberFormat="1" applyFont="1" applyFill="1" applyBorder="1" applyAlignment="1">
      <alignment horizontal="right" vertical="center"/>
    </xf>
    <xf numFmtId="206" fontId="10" fillId="33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shrinkToFit="1"/>
    </xf>
    <xf numFmtId="206" fontId="10" fillId="0" borderId="0" xfId="0" applyNumberFormat="1" applyFont="1" applyFill="1" applyBorder="1" applyAlignment="1">
      <alignment horizontal="right"/>
    </xf>
    <xf numFmtId="206" fontId="10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wrapText="1"/>
    </xf>
    <xf numFmtId="206" fontId="10" fillId="0" borderId="10" xfId="0" applyNumberFormat="1" applyFont="1" applyFill="1" applyBorder="1" applyAlignment="1">
      <alignment horizontal="right" vertical="center" wrapText="1"/>
    </xf>
    <xf numFmtId="206" fontId="12" fillId="35" borderId="18" xfId="0" applyNumberFormat="1" applyFont="1" applyFill="1" applyBorder="1" applyAlignment="1">
      <alignment horizontal="right" vertical="center"/>
    </xf>
    <xf numFmtId="3" fontId="12" fillId="35" borderId="19" xfId="74" applyNumberFormat="1" applyFont="1" applyFill="1" applyBorder="1" applyAlignment="1">
      <alignment horizontal="right" vertical="center"/>
    </xf>
    <xf numFmtId="206" fontId="12" fillId="35" borderId="17" xfId="0" applyNumberFormat="1" applyFont="1" applyFill="1" applyBorder="1" applyAlignment="1">
      <alignment horizontal="right" vertical="center"/>
    </xf>
    <xf numFmtId="3" fontId="12" fillId="35" borderId="12" xfId="74" applyNumberFormat="1" applyFont="1" applyFill="1" applyBorder="1" applyAlignment="1">
      <alignment horizontal="right" vertical="center"/>
    </xf>
    <xf numFmtId="0" fontId="8" fillId="33" borderId="10" xfId="59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 applyProtection="1">
      <alignment horizontal="left" vertical="center" wrapText="1" indent="1"/>
      <protection hidden="1"/>
    </xf>
    <xf numFmtId="0" fontId="8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37" borderId="10" xfId="56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206" fontId="2" fillId="0" borderId="10" xfId="57" applyNumberFormat="1" applyFont="1" applyFill="1" applyBorder="1" applyAlignment="1">
      <alignment horizontal="right" vertical="center"/>
      <protection/>
    </xf>
    <xf numFmtId="215" fontId="2" fillId="0" borderId="10" xfId="53" applyNumberFormat="1" applyFont="1" applyBorder="1" applyAlignment="1">
      <alignment horizontal="left" vertical="center" indent="2"/>
      <protection/>
    </xf>
    <xf numFmtId="49" fontId="4" fillId="37" borderId="10" xfId="66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 applyProtection="1">
      <alignment horizontal="left" vertical="center" wrapText="1" indent="3"/>
      <protection locked="0"/>
    </xf>
    <xf numFmtId="0" fontId="4" fillId="0" borderId="10" xfId="53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left" vertical="center" wrapText="1" indent="2"/>
      <protection/>
    </xf>
    <xf numFmtId="0" fontId="10" fillId="33" borderId="10" xfId="63" applyNumberFormat="1" applyFont="1" applyFill="1" applyBorder="1" applyAlignment="1" applyProtection="1">
      <alignment horizontal="left" vertical="center" wrapText="1" indent="1"/>
      <protection hidden="1"/>
    </xf>
    <xf numFmtId="0" fontId="8" fillId="33" borderId="10" xfId="6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206" fontId="2" fillId="0" borderId="10" xfId="60" applyNumberFormat="1" applyFont="1" applyFill="1" applyBorder="1" applyAlignment="1">
      <alignment horizontal="right" vertical="center"/>
      <protection/>
    </xf>
    <xf numFmtId="49" fontId="2" fillId="0" borderId="10" xfId="53" applyNumberFormat="1" applyFont="1" applyBorder="1" applyAlignment="1">
      <alignment horizontal="left" vertical="center" wrapText="1" indent="2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left" vertical="center" wrapText="1" indent="1"/>
      <protection/>
    </xf>
    <xf numFmtId="0" fontId="7" fillId="33" borderId="10" xfId="53" applyFont="1" applyFill="1" applyBorder="1" applyAlignment="1">
      <alignment vertical="center" wrapText="1"/>
      <protection/>
    </xf>
    <xf numFmtId="0" fontId="18" fillId="0" borderId="10" xfId="53" applyFont="1" applyBorder="1" applyAlignment="1">
      <alignment horizontal="left" vertical="center" wrapText="1" indent="3"/>
      <protection/>
    </xf>
    <xf numFmtId="206" fontId="2" fillId="0" borderId="10" xfId="59" applyNumberFormat="1" applyFont="1" applyFill="1" applyBorder="1" applyAlignment="1">
      <alignment horizontal="right" vertical="center"/>
      <protection/>
    </xf>
    <xf numFmtId="49" fontId="8" fillId="33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left" vertical="center" wrapText="1" indent="2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 wrapText="1" indent="3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10" fillId="38" borderId="10" xfId="53" applyFont="1" applyFill="1" applyBorder="1" applyAlignment="1">
      <alignment horizontal="left" vertical="center" wrapText="1" indent="1"/>
      <protection/>
    </xf>
    <xf numFmtId="49" fontId="8" fillId="38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Font="1" applyFill="1" applyBorder="1" applyAlignment="1">
      <alignment horizontal="left" vertical="center" wrapText="1" indent="2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 indent="2"/>
      <protection/>
    </xf>
    <xf numFmtId="0" fontId="10" fillId="33" borderId="10" xfId="65" applyNumberFormat="1" applyFont="1" applyFill="1" applyBorder="1" applyAlignment="1">
      <alignment horizontal="left" vertical="center" wrapText="1" indent="1"/>
      <protection/>
    </xf>
    <xf numFmtId="0" fontId="8" fillId="33" borderId="10" xfId="65" applyNumberFormat="1" applyFont="1" applyFill="1" applyBorder="1" applyAlignment="1">
      <alignment horizontal="center" vertical="center"/>
      <protection/>
    </xf>
    <xf numFmtId="206" fontId="10" fillId="33" borderId="10" xfId="57" applyNumberFormat="1" applyFont="1" applyFill="1" applyBorder="1" applyAlignment="1" applyProtection="1">
      <alignment horizontal="right" vertical="center" wrapText="1"/>
      <protection hidden="1"/>
    </xf>
    <xf numFmtId="206" fontId="10" fillId="0" borderId="10" xfId="57" applyNumberFormat="1" applyFont="1" applyFill="1" applyBorder="1" applyAlignment="1" applyProtection="1">
      <alignment horizontal="right" vertical="center" wrapText="1"/>
      <protection hidden="1"/>
    </xf>
    <xf numFmtId="206" fontId="2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2" fillId="37" borderId="10" xfId="53" applyFont="1" applyFill="1" applyBorder="1" applyAlignment="1">
      <alignment horizontal="left" indent="2"/>
      <protection/>
    </xf>
    <xf numFmtId="49" fontId="4" fillId="37" borderId="10" xfId="53" applyNumberFormat="1" applyFont="1" applyFill="1" applyBorder="1" applyAlignment="1">
      <alignment horizontal="center" vertical="center"/>
      <protection/>
    </xf>
    <xf numFmtId="49" fontId="8" fillId="38" borderId="10" xfId="61" applyNumberFormat="1" applyFont="1" applyFill="1" applyBorder="1" applyAlignment="1" applyProtection="1">
      <alignment horizontal="center" vertical="center" wrapText="1"/>
      <protection hidden="1"/>
    </xf>
    <xf numFmtId="206" fontId="2" fillId="38" borderId="10" xfId="58" applyNumberFormat="1" applyFont="1" applyFill="1" applyBorder="1" applyAlignment="1">
      <alignment horizontal="right" vertical="center"/>
      <protection/>
    </xf>
    <xf numFmtId="3" fontId="2" fillId="38" borderId="10" xfId="58" applyNumberFormat="1" applyFont="1" applyFill="1" applyBorder="1" applyAlignment="1">
      <alignment horizontal="right"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8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3" xfId="56"/>
    <cellStyle name="Обычный_Tmp14" xfId="57"/>
    <cellStyle name="Обычный_Tmp15" xfId="58"/>
    <cellStyle name="Обычный_Tmp16" xfId="59"/>
    <cellStyle name="Обычный_Tmp17" xfId="60"/>
    <cellStyle name="Обычный_Tmp18" xfId="61"/>
    <cellStyle name="Обычный_Tmp3" xfId="62"/>
    <cellStyle name="Обычный_Tmp6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tabSelected="1" view="pageBreakPreview" zoomScaleSheetLayoutView="100" zoomScalePageLayoutView="0" workbookViewId="0" topLeftCell="A7">
      <selection activeCell="E39" sqref="E39"/>
    </sheetView>
  </sheetViews>
  <sheetFormatPr defaultColWidth="9.140625" defaultRowHeight="12.75"/>
  <cols>
    <col min="1" max="1" width="103.7109375" style="8" customWidth="1"/>
    <col min="2" max="2" width="23.28125" style="8" customWidth="1"/>
    <col min="3" max="5" width="10.57421875" style="8" customWidth="1"/>
    <col min="6" max="16384" width="9.140625" style="8" customWidth="1"/>
  </cols>
  <sheetData>
    <row r="1" spans="1:5" ht="14.25" customHeight="1">
      <c r="A1" s="9"/>
      <c r="B1" s="9"/>
      <c r="C1" s="9"/>
      <c r="D1" s="9"/>
      <c r="E1" s="9"/>
    </row>
    <row r="2" spans="1:15" ht="20.25">
      <c r="A2" s="143" t="s">
        <v>275</v>
      </c>
      <c r="B2" s="143"/>
      <c r="C2" s="143"/>
      <c r="D2" s="143"/>
      <c r="E2" s="143"/>
      <c r="F2" s="5"/>
      <c r="G2" s="5"/>
      <c r="H2" s="5"/>
      <c r="I2" s="5"/>
      <c r="J2" s="5"/>
      <c r="K2" s="5"/>
      <c r="L2" s="5"/>
      <c r="M2" s="5"/>
      <c r="N2" s="5"/>
      <c r="O2" s="5"/>
    </row>
    <row r="3" spans="1:5" ht="12.75" customHeight="1">
      <c r="A3" s="7"/>
      <c r="B3" s="7"/>
      <c r="C3" s="9"/>
      <c r="D3" s="9"/>
      <c r="E3" s="9"/>
    </row>
    <row r="4" spans="1:5" ht="18" customHeight="1">
      <c r="A4" s="10"/>
      <c r="B4" s="10"/>
      <c r="D4" s="11"/>
      <c r="E4" s="16" t="s">
        <v>0</v>
      </c>
    </row>
    <row r="5" spans="1:5" s="12" customFormat="1" ht="28.5" customHeight="1">
      <c r="A5" s="144" t="s">
        <v>2</v>
      </c>
      <c r="B5" s="144" t="s">
        <v>1</v>
      </c>
      <c r="C5" s="142" t="s">
        <v>49</v>
      </c>
      <c r="D5" s="142" t="s">
        <v>50</v>
      </c>
      <c r="E5" s="142" t="s">
        <v>36</v>
      </c>
    </row>
    <row r="6" spans="1:5" s="12" customFormat="1" ht="13.5">
      <c r="A6" s="144"/>
      <c r="B6" s="144"/>
      <c r="C6" s="142"/>
      <c r="D6" s="142"/>
      <c r="E6" s="142"/>
    </row>
    <row r="7" spans="1:5" s="13" customFormat="1" ht="20.25" customHeight="1">
      <c r="A7" s="21" t="s">
        <v>3</v>
      </c>
      <c r="B7" s="64" t="s">
        <v>251</v>
      </c>
      <c r="C7" s="75">
        <f>C8+C19+C25+C39+C28+C13</f>
        <v>1779.9</v>
      </c>
      <c r="D7" s="75">
        <f>D8+D19+D25+D39+D28+D13+D34</f>
        <v>1763.3999999999999</v>
      </c>
      <c r="E7" s="36">
        <f aca="true" t="shared" si="0" ref="E7:E41">D7/C7*100</f>
        <v>99.07298162818134</v>
      </c>
    </row>
    <row r="8" spans="1:5" s="14" customFormat="1" ht="17.25" customHeight="1">
      <c r="A8" s="100" t="s">
        <v>4</v>
      </c>
      <c r="B8" s="101" t="s">
        <v>252</v>
      </c>
      <c r="C8" s="79">
        <f>C9</f>
        <v>619</v>
      </c>
      <c r="D8" s="76">
        <f>D9</f>
        <v>619.7</v>
      </c>
      <c r="E8" s="37">
        <f t="shared" si="0"/>
        <v>100.11308562197092</v>
      </c>
    </row>
    <row r="9" spans="1:5" s="12" customFormat="1" ht="14.25" customHeight="1">
      <c r="A9" s="102" t="s">
        <v>5</v>
      </c>
      <c r="B9" s="103" t="s">
        <v>276</v>
      </c>
      <c r="C9" s="104">
        <v>619</v>
      </c>
      <c r="D9" s="104">
        <v>619.7</v>
      </c>
      <c r="E9" s="39">
        <f t="shared" si="0"/>
        <v>100.11308562197092</v>
      </c>
    </row>
    <row r="10" spans="1:5" s="12" customFormat="1" ht="38.25" hidden="1">
      <c r="A10" s="26" t="s">
        <v>33</v>
      </c>
      <c r="B10" s="2" t="s">
        <v>253</v>
      </c>
      <c r="C10" s="77">
        <v>566</v>
      </c>
      <c r="D10" s="77">
        <v>585</v>
      </c>
      <c r="E10" s="39">
        <f t="shared" si="0"/>
        <v>103.35689045936395</v>
      </c>
    </row>
    <row r="11" spans="1:5" s="12" customFormat="1" ht="25.5" hidden="1">
      <c r="A11" s="28" t="s">
        <v>6</v>
      </c>
      <c r="B11" s="2" t="s">
        <v>254</v>
      </c>
      <c r="C11" s="77">
        <v>5</v>
      </c>
      <c r="D11" s="77">
        <v>5</v>
      </c>
      <c r="E11" s="39">
        <f t="shared" si="0"/>
        <v>100</v>
      </c>
    </row>
    <row r="12" spans="1:5" s="12" customFormat="1" ht="38.25" hidden="1">
      <c r="A12" s="19" t="s">
        <v>47</v>
      </c>
      <c r="B12" s="65" t="s">
        <v>48</v>
      </c>
      <c r="C12" s="77"/>
      <c r="D12" s="77"/>
      <c r="E12" s="39"/>
    </row>
    <row r="13" spans="1:5" s="12" customFormat="1" ht="25.5">
      <c r="A13" s="29" t="s">
        <v>7</v>
      </c>
      <c r="B13" s="66" t="s">
        <v>255</v>
      </c>
      <c r="C13" s="79">
        <f>C14</f>
        <v>866.9</v>
      </c>
      <c r="D13" s="76">
        <f>D14</f>
        <v>824.5</v>
      </c>
      <c r="E13" s="37">
        <f t="shared" si="0"/>
        <v>95.10900911293113</v>
      </c>
    </row>
    <row r="14" spans="1:5" s="12" customFormat="1" ht="24">
      <c r="A14" s="105" t="s">
        <v>8</v>
      </c>
      <c r="B14" s="106" t="s">
        <v>256</v>
      </c>
      <c r="C14" s="104">
        <v>866.9</v>
      </c>
      <c r="D14" s="104">
        <v>824.5</v>
      </c>
      <c r="E14" s="39">
        <f t="shared" si="0"/>
        <v>95.10900911293113</v>
      </c>
    </row>
    <row r="15" spans="1:5" s="12" customFormat="1" ht="38.25" hidden="1">
      <c r="A15" s="26" t="s">
        <v>9</v>
      </c>
      <c r="B15" s="3" t="s">
        <v>257</v>
      </c>
      <c r="C15" s="77">
        <v>216.8</v>
      </c>
      <c r="D15" s="77">
        <v>238.2</v>
      </c>
      <c r="E15" s="39">
        <f t="shared" si="0"/>
        <v>109.87084870848707</v>
      </c>
    </row>
    <row r="16" spans="1:5" s="12" customFormat="1" ht="38.25" hidden="1">
      <c r="A16" s="26" t="s">
        <v>34</v>
      </c>
      <c r="B16" s="3" t="s">
        <v>258</v>
      </c>
      <c r="C16" s="77">
        <v>3.3</v>
      </c>
      <c r="D16" s="77">
        <v>3.8</v>
      </c>
      <c r="E16" s="39">
        <f t="shared" si="0"/>
        <v>115.15151515151516</v>
      </c>
    </row>
    <row r="17" spans="1:5" s="12" customFormat="1" ht="38.25" hidden="1">
      <c r="A17" s="26" t="s">
        <v>10</v>
      </c>
      <c r="B17" s="3" t="s">
        <v>259</v>
      </c>
      <c r="C17" s="77">
        <v>391</v>
      </c>
      <c r="D17" s="77">
        <f>546.6-33.2</f>
        <v>513.4</v>
      </c>
      <c r="E17" s="39">
        <f t="shared" si="0"/>
        <v>131.30434782608694</v>
      </c>
    </row>
    <row r="18" spans="1:5" s="12" customFormat="1" ht="38.25" hidden="1">
      <c r="A18" s="26" t="s">
        <v>11</v>
      </c>
      <c r="B18" s="3" t="s">
        <v>12</v>
      </c>
      <c r="C18" s="77"/>
      <c r="D18" s="77"/>
      <c r="E18" s="39" t="e">
        <f t="shared" si="0"/>
        <v>#DIV/0!</v>
      </c>
    </row>
    <row r="19" spans="1:5" s="12" customFormat="1" ht="15" customHeight="1">
      <c r="A19" s="100" t="s">
        <v>13</v>
      </c>
      <c r="B19" s="101" t="s">
        <v>260</v>
      </c>
      <c r="C19" s="79">
        <f>C20+C22</f>
        <v>175</v>
      </c>
      <c r="D19" s="76">
        <f>D20+D22</f>
        <v>177.9</v>
      </c>
      <c r="E19" s="37">
        <f t="shared" si="0"/>
        <v>101.65714285714287</v>
      </c>
    </row>
    <row r="20" spans="1:5" s="12" customFormat="1" ht="13.5" customHeight="1">
      <c r="A20" s="107" t="s">
        <v>14</v>
      </c>
      <c r="B20" s="108" t="s">
        <v>277</v>
      </c>
      <c r="C20" s="104">
        <v>33</v>
      </c>
      <c r="D20" s="104">
        <v>33</v>
      </c>
      <c r="E20" s="39">
        <f t="shared" si="0"/>
        <v>100</v>
      </c>
    </row>
    <row r="21" spans="1:5" s="12" customFormat="1" ht="25.5" customHeight="1" hidden="1">
      <c r="A21" s="109" t="s">
        <v>229</v>
      </c>
      <c r="B21" s="110" t="s">
        <v>261</v>
      </c>
      <c r="C21" s="104">
        <v>650</v>
      </c>
      <c r="D21" s="77">
        <v>27</v>
      </c>
      <c r="E21" s="39">
        <f t="shared" si="0"/>
        <v>4.153846153846154</v>
      </c>
    </row>
    <row r="22" spans="1:5" s="12" customFormat="1" ht="24">
      <c r="A22" s="107" t="s">
        <v>15</v>
      </c>
      <c r="B22" s="108" t="s">
        <v>278</v>
      </c>
      <c r="C22" s="104">
        <v>142</v>
      </c>
      <c r="D22" s="104">
        <v>144.9</v>
      </c>
      <c r="E22" s="39">
        <f t="shared" si="0"/>
        <v>102.04225352112677</v>
      </c>
    </row>
    <row r="23" spans="1:5" s="12" customFormat="1" ht="14.25" customHeight="1" hidden="1">
      <c r="A23" s="59" t="s">
        <v>230</v>
      </c>
      <c r="B23" s="60" t="s">
        <v>262</v>
      </c>
      <c r="C23" s="77">
        <v>159</v>
      </c>
      <c r="D23" s="77">
        <v>230</v>
      </c>
      <c r="E23" s="39">
        <f t="shared" si="0"/>
        <v>144.65408805031444</v>
      </c>
    </row>
    <row r="24" spans="1:5" s="12" customFormat="1" ht="15" customHeight="1" hidden="1">
      <c r="A24" s="59" t="s">
        <v>231</v>
      </c>
      <c r="B24" s="60" t="s">
        <v>263</v>
      </c>
      <c r="C24" s="77">
        <v>2</v>
      </c>
      <c r="D24" s="77">
        <v>4</v>
      </c>
      <c r="E24" s="39">
        <f t="shared" si="0"/>
        <v>200</v>
      </c>
    </row>
    <row r="25" spans="1:5" s="12" customFormat="1" ht="13.5">
      <c r="A25" s="30" t="s">
        <v>16</v>
      </c>
      <c r="B25" s="67" t="s">
        <v>264</v>
      </c>
      <c r="C25" s="79">
        <f>C26</f>
        <v>15</v>
      </c>
      <c r="D25" s="78">
        <f>D26</f>
        <v>15</v>
      </c>
      <c r="E25" s="37">
        <f t="shared" si="0"/>
        <v>100</v>
      </c>
    </row>
    <row r="26" spans="1:5" s="12" customFormat="1" ht="27.75" customHeight="1">
      <c r="A26" s="111" t="s">
        <v>17</v>
      </c>
      <c r="B26" s="4" t="s">
        <v>265</v>
      </c>
      <c r="C26" s="104">
        <v>15</v>
      </c>
      <c r="D26" s="104">
        <v>15</v>
      </c>
      <c r="E26" s="39">
        <f t="shared" si="0"/>
        <v>100</v>
      </c>
    </row>
    <row r="27" spans="1:5" s="12" customFormat="1" ht="38.25" hidden="1">
      <c r="A27" s="31" t="s">
        <v>18</v>
      </c>
      <c r="B27" s="4" t="s">
        <v>266</v>
      </c>
      <c r="C27" s="77">
        <v>19</v>
      </c>
      <c r="D27" s="77">
        <v>15</v>
      </c>
      <c r="E27" s="39">
        <f t="shared" si="0"/>
        <v>78.94736842105263</v>
      </c>
    </row>
    <row r="28" spans="1:5" s="12" customFormat="1" ht="25.5">
      <c r="A28" s="112" t="s">
        <v>19</v>
      </c>
      <c r="B28" s="113" t="s">
        <v>267</v>
      </c>
      <c r="C28" s="79">
        <f>C29+C32</f>
        <v>103</v>
      </c>
      <c r="D28" s="76">
        <f>D29+D32</f>
        <v>115</v>
      </c>
      <c r="E28" s="37">
        <f t="shared" si="0"/>
        <v>111.6504854368932</v>
      </c>
    </row>
    <row r="29" spans="1:5" s="12" customFormat="1" ht="38.25">
      <c r="A29" s="107" t="s">
        <v>35</v>
      </c>
      <c r="B29" s="114" t="s">
        <v>279</v>
      </c>
      <c r="C29" s="115">
        <v>56</v>
      </c>
      <c r="D29" s="115">
        <v>68</v>
      </c>
      <c r="E29" s="39">
        <f t="shared" si="0"/>
        <v>121.42857142857142</v>
      </c>
    </row>
    <row r="30" spans="1:5" s="12" customFormat="1" ht="38.25" hidden="1">
      <c r="A30" s="109" t="s">
        <v>232</v>
      </c>
      <c r="B30" s="110" t="s">
        <v>268</v>
      </c>
      <c r="C30" s="115">
        <v>65</v>
      </c>
      <c r="D30" s="115">
        <v>65</v>
      </c>
      <c r="E30" s="39">
        <f t="shared" si="0"/>
        <v>100</v>
      </c>
    </row>
    <row r="31" spans="1:5" s="12" customFormat="1" ht="38.25" hidden="1">
      <c r="A31" s="109" t="s">
        <v>232</v>
      </c>
      <c r="B31" s="110" t="s">
        <v>269</v>
      </c>
      <c r="C31" s="115"/>
      <c r="D31" s="115"/>
      <c r="E31" s="39" t="e">
        <f t="shared" si="0"/>
        <v>#DIV/0!</v>
      </c>
    </row>
    <row r="32" spans="1:5" s="12" customFormat="1" ht="38.25">
      <c r="A32" s="116" t="s">
        <v>20</v>
      </c>
      <c r="B32" s="117" t="s">
        <v>270</v>
      </c>
      <c r="C32" s="115">
        <v>47</v>
      </c>
      <c r="D32" s="115">
        <v>47</v>
      </c>
      <c r="E32" s="39">
        <f t="shared" si="0"/>
        <v>100</v>
      </c>
    </row>
    <row r="33" spans="1:5" s="12" customFormat="1" ht="38.25" hidden="1">
      <c r="A33" s="59" t="s">
        <v>233</v>
      </c>
      <c r="B33" s="60" t="s">
        <v>271</v>
      </c>
      <c r="C33" s="77">
        <v>36</v>
      </c>
      <c r="D33" s="77">
        <v>36</v>
      </c>
      <c r="E33" s="39">
        <f t="shared" si="0"/>
        <v>100</v>
      </c>
    </row>
    <row r="34" spans="1:5" s="12" customFormat="1" ht="24">
      <c r="A34" s="118" t="s">
        <v>301</v>
      </c>
      <c r="B34" s="139" t="s">
        <v>302</v>
      </c>
      <c r="C34" s="140"/>
      <c r="D34" s="140">
        <f>D36</f>
        <v>10.3</v>
      </c>
      <c r="E34" s="141" t="s">
        <v>307</v>
      </c>
    </row>
    <row r="35" spans="1:5" s="12" customFormat="1" ht="13.5" hidden="1">
      <c r="A35" s="137" t="s">
        <v>303</v>
      </c>
      <c r="B35" s="138" t="s">
        <v>304</v>
      </c>
      <c r="C35" s="77"/>
      <c r="D35" s="77"/>
      <c r="E35" s="39"/>
    </row>
    <row r="36" spans="1:5" s="12" customFormat="1" ht="25.5">
      <c r="A36" s="109" t="s">
        <v>305</v>
      </c>
      <c r="B36" s="110" t="s">
        <v>306</v>
      </c>
      <c r="C36" s="77"/>
      <c r="D36" s="77">
        <v>10.3</v>
      </c>
      <c r="E36" s="39" t="s">
        <v>307</v>
      </c>
    </row>
    <row r="37" spans="1:5" s="12" customFormat="1" ht="13.5" hidden="1">
      <c r="A37" s="59"/>
      <c r="B37" s="60"/>
      <c r="C37" s="77"/>
      <c r="D37" s="77"/>
      <c r="E37" s="39"/>
    </row>
    <row r="38" spans="1:5" s="12" customFormat="1" ht="13.5" hidden="1">
      <c r="A38" s="59"/>
      <c r="B38" s="60"/>
      <c r="C38" s="77"/>
      <c r="D38" s="77"/>
      <c r="E38" s="39"/>
    </row>
    <row r="39" spans="1:5" s="12" customFormat="1" ht="13.5" customHeight="1">
      <c r="A39" s="132" t="s">
        <v>295</v>
      </c>
      <c r="B39" s="133" t="s">
        <v>296</v>
      </c>
      <c r="C39" s="134">
        <f>C40</f>
        <v>1</v>
      </c>
      <c r="D39" s="134">
        <f>D40</f>
        <v>1</v>
      </c>
      <c r="E39" s="37">
        <f t="shared" si="0"/>
        <v>100</v>
      </c>
    </row>
    <row r="40" spans="1:5" s="12" customFormat="1" ht="25.5" customHeight="1" hidden="1">
      <c r="A40" s="109" t="s">
        <v>297</v>
      </c>
      <c r="B40" s="110" t="s">
        <v>298</v>
      </c>
      <c r="C40" s="135">
        <f>C41</f>
        <v>1</v>
      </c>
      <c r="D40" s="135">
        <f>D41</f>
        <v>1</v>
      </c>
      <c r="E40" s="38">
        <f t="shared" si="0"/>
        <v>100</v>
      </c>
    </row>
    <row r="41" spans="1:5" s="12" customFormat="1" ht="25.5" customHeight="1">
      <c r="A41" s="111" t="s">
        <v>299</v>
      </c>
      <c r="B41" s="4" t="s">
        <v>300</v>
      </c>
      <c r="C41" s="136">
        <v>1</v>
      </c>
      <c r="D41" s="136">
        <v>1</v>
      </c>
      <c r="E41" s="39">
        <f t="shared" si="0"/>
        <v>100</v>
      </c>
    </row>
    <row r="42" spans="1:5" ht="24">
      <c r="A42" s="40" t="s">
        <v>21</v>
      </c>
      <c r="B42" s="64" t="s">
        <v>272</v>
      </c>
      <c r="C42" s="75">
        <f>SUM(C43)+C60</f>
        <v>9688</v>
      </c>
      <c r="D42" s="75">
        <f>SUM(D43)+D60</f>
        <v>9688</v>
      </c>
      <c r="E42" s="36">
        <f aca="true" t="shared" si="1" ref="E42:E56">D42/C42*100</f>
        <v>100</v>
      </c>
    </row>
    <row r="43" spans="1:5" s="1" customFormat="1" ht="28.5">
      <c r="A43" s="119" t="s">
        <v>22</v>
      </c>
      <c r="B43" s="96" t="s">
        <v>273</v>
      </c>
      <c r="C43" s="79">
        <f>SUM(C44,C49,C52)+C57</f>
        <v>9688</v>
      </c>
      <c r="D43" s="79">
        <f>SUM(D44,D49,D52)+D57</f>
        <v>9688</v>
      </c>
      <c r="E43" s="37">
        <f t="shared" si="1"/>
        <v>100</v>
      </c>
    </row>
    <row r="44" spans="1:5" s="1" customFormat="1" ht="24">
      <c r="A44" s="22" t="s">
        <v>280</v>
      </c>
      <c r="B44" s="96" t="s">
        <v>281</v>
      </c>
      <c r="C44" s="80">
        <f>SUM(C45)+C47</f>
        <v>8958.6</v>
      </c>
      <c r="D44" s="80">
        <f>SUM(D45)+D47</f>
        <v>8958.6</v>
      </c>
      <c r="E44" s="37">
        <f t="shared" si="1"/>
        <v>100</v>
      </c>
    </row>
    <row r="45" spans="1:5" s="1" customFormat="1" ht="16.5" customHeight="1">
      <c r="A45" s="24" t="s">
        <v>23</v>
      </c>
      <c r="B45" s="97" t="s">
        <v>282</v>
      </c>
      <c r="C45" s="81">
        <f>SUM(C46)</f>
        <v>8958.6</v>
      </c>
      <c r="D45" s="81">
        <f>SUM(D46)</f>
        <v>8958.6</v>
      </c>
      <c r="E45" s="38">
        <f t="shared" si="1"/>
        <v>100</v>
      </c>
    </row>
    <row r="46" spans="1:5" s="1" customFormat="1" ht="16.5" customHeight="1">
      <c r="A46" s="120" t="s">
        <v>237</v>
      </c>
      <c r="B46" s="117" t="s">
        <v>283</v>
      </c>
      <c r="C46" s="121">
        <v>8958.6</v>
      </c>
      <c r="D46" s="121">
        <v>8958.6</v>
      </c>
      <c r="E46" s="39">
        <f t="shared" si="1"/>
        <v>100</v>
      </c>
    </row>
    <row r="47" spans="1:5" s="1" customFormat="1" ht="16.5" customHeight="1" hidden="1">
      <c r="A47" s="32" t="s">
        <v>43</v>
      </c>
      <c r="B47" s="98" t="s">
        <v>44</v>
      </c>
      <c r="C47" s="81">
        <f>C48</f>
        <v>0</v>
      </c>
      <c r="D47" s="81">
        <f>D48</f>
        <v>0</v>
      </c>
      <c r="E47" s="38" t="e">
        <f t="shared" si="1"/>
        <v>#DIV/0!</v>
      </c>
    </row>
    <row r="48" spans="1:5" s="1" customFormat="1" ht="16.5" customHeight="1" hidden="1">
      <c r="A48" s="19" t="s">
        <v>45</v>
      </c>
      <c r="B48" s="99" t="s">
        <v>46</v>
      </c>
      <c r="C48" s="82"/>
      <c r="D48" s="82"/>
      <c r="E48" s="39" t="e">
        <f t="shared" si="1"/>
        <v>#DIV/0!</v>
      </c>
    </row>
    <row r="49" spans="1:5" s="1" customFormat="1" ht="25.5">
      <c r="A49" s="118" t="s">
        <v>284</v>
      </c>
      <c r="B49" s="122" t="s">
        <v>285</v>
      </c>
      <c r="C49" s="80">
        <f>SUM(C50)</f>
        <v>616.9</v>
      </c>
      <c r="D49" s="80">
        <f>SUM(D50)</f>
        <v>616.9</v>
      </c>
      <c r="E49" s="37">
        <f t="shared" si="1"/>
        <v>100</v>
      </c>
    </row>
    <row r="50" spans="1:5" s="1" customFormat="1" ht="13.5">
      <c r="A50" s="123" t="s">
        <v>286</v>
      </c>
      <c r="B50" s="124" t="s">
        <v>287</v>
      </c>
      <c r="C50" s="81">
        <f>SUM(C51)</f>
        <v>616.9</v>
      </c>
      <c r="D50" s="81">
        <f>SUM(D51)</f>
        <v>616.9</v>
      </c>
      <c r="E50" s="38">
        <f t="shared" si="1"/>
        <v>100</v>
      </c>
    </row>
    <row r="51" spans="1:5" s="1" customFormat="1" ht="13.5">
      <c r="A51" s="125" t="s">
        <v>234</v>
      </c>
      <c r="B51" s="126" t="s">
        <v>288</v>
      </c>
      <c r="C51" s="121">
        <v>616.9</v>
      </c>
      <c r="D51" s="121">
        <v>616.9</v>
      </c>
      <c r="E51" s="39">
        <f t="shared" si="1"/>
        <v>100</v>
      </c>
    </row>
    <row r="52" spans="1:5" s="1" customFormat="1" ht="13.5">
      <c r="A52" s="127" t="s">
        <v>289</v>
      </c>
      <c r="B52" s="128" t="s">
        <v>290</v>
      </c>
      <c r="C52" s="80">
        <f>SUM(C53)+C55</f>
        <v>112.5</v>
      </c>
      <c r="D52" s="80">
        <f>SUM(D53)+D55</f>
        <v>112.5</v>
      </c>
      <c r="E52" s="37">
        <f t="shared" si="1"/>
        <v>100</v>
      </c>
    </row>
    <row r="53" spans="1:5" s="1" customFormat="1" ht="25.5">
      <c r="A53" s="129" t="s">
        <v>24</v>
      </c>
      <c r="B53" s="130" t="s">
        <v>291</v>
      </c>
      <c r="C53" s="83">
        <f>SUM(C54)</f>
        <v>111.8</v>
      </c>
      <c r="D53" s="83">
        <f>SUM(D54)</f>
        <v>111.8</v>
      </c>
      <c r="E53" s="38">
        <f t="shared" si="1"/>
        <v>100</v>
      </c>
    </row>
    <row r="54" spans="1:5" s="1" customFormat="1" ht="24">
      <c r="A54" s="120" t="s">
        <v>235</v>
      </c>
      <c r="B54" s="117" t="s">
        <v>292</v>
      </c>
      <c r="C54" s="121">
        <v>111.8</v>
      </c>
      <c r="D54" s="121">
        <v>111.8</v>
      </c>
      <c r="E54" s="39">
        <f t="shared" si="1"/>
        <v>100</v>
      </c>
    </row>
    <row r="55" spans="1:5" s="1" customFormat="1" ht="13.5">
      <c r="A55" s="131" t="s">
        <v>25</v>
      </c>
      <c r="B55" s="130" t="s">
        <v>293</v>
      </c>
      <c r="C55" s="83">
        <f>C56</f>
        <v>0.7</v>
      </c>
      <c r="D55" s="81">
        <f>D56</f>
        <v>0.7</v>
      </c>
      <c r="E55" s="25">
        <f>E56</f>
        <v>100</v>
      </c>
    </row>
    <row r="56" spans="1:5" s="1" customFormat="1" ht="13.5">
      <c r="A56" s="120" t="s">
        <v>236</v>
      </c>
      <c r="B56" s="117" t="s">
        <v>294</v>
      </c>
      <c r="C56" s="121">
        <v>0.7</v>
      </c>
      <c r="D56" s="121">
        <v>0.7</v>
      </c>
      <c r="E56" s="39">
        <f t="shared" si="1"/>
        <v>100</v>
      </c>
    </row>
    <row r="57" spans="1:5" s="1" customFormat="1" ht="13.5" customHeight="1" hidden="1">
      <c r="A57" s="33" t="s">
        <v>26</v>
      </c>
      <c r="B57" s="6" t="s">
        <v>27</v>
      </c>
      <c r="C57" s="80">
        <f>C58</f>
        <v>0</v>
      </c>
      <c r="D57" s="80"/>
      <c r="E57" s="23"/>
    </row>
    <row r="58" spans="1:5" s="1" customFormat="1" ht="13.5" customHeight="1" hidden="1">
      <c r="A58" s="35" t="s">
        <v>28</v>
      </c>
      <c r="B58" s="2" t="s">
        <v>29</v>
      </c>
      <c r="C58" s="82">
        <f>C59</f>
        <v>0</v>
      </c>
      <c r="D58" s="82"/>
      <c r="E58" s="27"/>
    </row>
    <row r="59" spans="1:5" s="1" customFormat="1" ht="12.75" customHeight="1" hidden="1">
      <c r="A59" s="28" t="s">
        <v>30</v>
      </c>
      <c r="B59" s="2" t="s">
        <v>31</v>
      </c>
      <c r="C59" s="82"/>
      <c r="D59" s="82"/>
      <c r="E59" s="27"/>
    </row>
    <row r="60" spans="1:5" s="1" customFormat="1" ht="57" hidden="1">
      <c r="A60" s="34" t="s">
        <v>37</v>
      </c>
      <c r="B60" s="68" t="s">
        <v>40</v>
      </c>
      <c r="C60" s="80">
        <f aca="true" t="shared" si="2" ref="C60:E61">C61</f>
        <v>0</v>
      </c>
      <c r="D60" s="80">
        <f t="shared" si="2"/>
        <v>0</v>
      </c>
      <c r="E60" s="23" t="e">
        <f t="shared" si="2"/>
        <v>#DIV/0!</v>
      </c>
    </row>
    <row r="61" spans="1:5" s="1" customFormat="1" ht="24" hidden="1">
      <c r="A61" s="20" t="s">
        <v>38</v>
      </c>
      <c r="B61" s="17" t="s">
        <v>41</v>
      </c>
      <c r="C61" s="81">
        <f t="shared" si="2"/>
        <v>0</v>
      </c>
      <c r="D61" s="81">
        <f t="shared" si="2"/>
        <v>0</v>
      </c>
      <c r="E61" s="25" t="e">
        <f t="shared" si="2"/>
        <v>#DIV/0!</v>
      </c>
    </row>
    <row r="62" spans="1:5" s="1" customFormat="1" ht="25.5" hidden="1">
      <c r="A62" s="19" t="s">
        <v>39</v>
      </c>
      <c r="B62" s="18" t="s">
        <v>42</v>
      </c>
      <c r="C62" s="82"/>
      <c r="D62" s="82"/>
      <c r="E62" s="39" t="e">
        <f>D62/C62*100</f>
        <v>#DIV/0!</v>
      </c>
    </row>
    <row r="63" spans="1:5" s="15" customFormat="1" ht="21" customHeight="1" thickBot="1">
      <c r="A63" s="41" t="s">
        <v>32</v>
      </c>
      <c r="B63" s="69"/>
      <c r="C63" s="75">
        <f>C42+C7</f>
        <v>11467.9</v>
      </c>
      <c r="D63" s="75">
        <f>D42+D7</f>
        <v>11451.4</v>
      </c>
      <c r="E63" s="36">
        <f>D63/C63*100</f>
        <v>99.85612012661429</v>
      </c>
    </row>
    <row r="64" spans="1:5" s="44" customFormat="1" ht="18.75" customHeight="1">
      <c r="A64" s="42" t="s">
        <v>51</v>
      </c>
      <c r="B64" s="70"/>
      <c r="C64" s="84"/>
      <c r="D64" s="84"/>
      <c r="E64" s="43">
        <f aca="true" t="shared" si="3" ref="E64:E127">IF(C64=0,"",(D64/C64*100))</f>
      </c>
    </row>
    <row r="65" spans="1:5" s="44" customFormat="1" ht="18.75" customHeight="1">
      <c r="A65" s="45" t="s">
        <v>52</v>
      </c>
      <c r="B65" s="6" t="s">
        <v>94</v>
      </c>
      <c r="C65" s="85">
        <f>SUM(C66:C74)</f>
        <v>7803.7</v>
      </c>
      <c r="D65" s="85">
        <f>SUM(D66:D74)</f>
        <v>7742.599999999999</v>
      </c>
      <c r="E65" s="61">
        <f t="shared" si="3"/>
        <v>99.21703807168394</v>
      </c>
    </row>
    <row r="66" spans="1:5" s="44" customFormat="1" ht="30" customHeight="1">
      <c r="A66" s="46" t="s">
        <v>53</v>
      </c>
      <c r="B66" s="71" t="s">
        <v>95</v>
      </c>
      <c r="C66" s="86">
        <v>801.4</v>
      </c>
      <c r="D66" s="86">
        <v>801.4</v>
      </c>
      <c r="E66" s="62">
        <f t="shared" si="3"/>
        <v>100</v>
      </c>
    </row>
    <row r="67" spans="1:5" s="44" customFormat="1" ht="30" customHeight="1">
      <c r="A67" s="46" t="s">
        <v>54</v>
      </c>
      <c r="B67" s="71" t="s">
        <v>96</v>
      </c>
      <c r="C67" s="86">
        <v>634.4</v>
      </c>
      <c r="D67" s="86">
        <v>634.4</v>
      </c>
      <c r="E67" s="62">
        <f t="shared" si="3"/>
        <v>100</v>
      </c>
    </row>
    <row r="68" spans="1:5" s="44" customFormat="1" ht="30" customHeight="1">
      <c r="A68" s="46" t="s">
        <v>55</v>
      </c>
      <c r="B68" s="71" t="s">
        <v>97</v>
      </c>
      <c r="C68" s="86">
        <v>4984.8</v>
      </c>
      <c r="D68" s="86">
        <v>4923.7</v>
      </c>
      <c r="E68" s="62">
        <f t="shared" si="3"/>
        <v>98.77427379232867</v>
      </c>
    </row>
    <row r="69" spans="1:5" s="44" customFormat="1" ht="18.75" customHeight="1" hidden="1">
      <c r="A69" s="46" t="s">
        <v>98</v>
      </c>
      <c r="B69" s="71" t="s">
        <v>99</v>
      </c>
      <c r="C69" s="86"/>
      <c r="D69" s="86"/>
      <c r="E69" s="62">
        <f t="shared" si="3"/>
      </c>
    </row>
    <row r="70" spans="1:5" s="44" customFormat="1" ht="25.5" customHeight="1">
      <c r="A70" s="46" t="s">
        <v>56</v>
      </c>
      <c r="B70" s="71" t="s">
        <v>100</v>
      </c>
      <c r="C70" s="86">
        <v>814.9</v>
      </c>
      <c r="D70" s="86">
        <v>814.9</v>
      </c>
      <c r="E70" s="62">
        <f t="shared" si="3"/>
        <v>100</v>
      </c>
    </row>
    <row r="71" spans="1:5" s="44" customFormat="1" ht="18.75" customHeight="1">
      <c r="A71" s="46" t="s">
        <v>57</v>
      </c>
      <c r="B71" s="71" t="s">
        <v>101</v>
      </c>
      <c r="C71" s="86">
        <v>478.8</v>
      </c>
      <c r="D71" s="86">
        <v>478.8</v>
      </c>
      <c r="E71" s="62">
        <f t="shared" si="3"/>
        <v>100</v>
      </c>
    </row>
    <row r="72" spans="1:5" s="44" customFormat="1" ht="18.75" customHeight="1">
      <c r="A72" s="46" t="s">
        <v>58</v>
      </c>
      <c r="B72" s="71" t="s">
        <v>102</v>
      </c>
      <c r="C72" s="86">
        <v>50</v>
      </c>
      <c r="D72" s="86">
        <v>50</v>
      </c>
      <c r="E72" s="62">
        <f t="shared" si="3"/>
        <v>100</v>
      </c>
    </row>
    <row r="73" spans="1:5" s="44" customFormat="1" ht="18.75" customHeight="1" hidden="1">
      <c r="A73" s="46" t="s">
        <v>103</v>
      </c>
      <c r="B73" s="71" t="s">
        <v>104</v>
      </c>
      <c r="C73" s="86"/>
      <c r="D73" s="86"/>
      <c r="E73" s="62">
        <f t="shared" si="3"/>
      </c>
    </row>
    <row r="74" spans="1:5" s="44" customFormat="1" ht="18.75" customHeight="1">
      <c r="A74" s="46" t="s">
        <v>59</v>
      </c>
      <c r="B74" s="71" t="s">
        <v>105</v>
      </c>
      <c r="C74" s="86">
        <v>39.4</v>
      </c>
      <c r="D74" s="86">
        <v>39.4</v>
      </c>
      <c r="E74" s="62">
        <f t="shared" si="3"/>
        <v>100</v>
      </c>
    </row>
    <row r="75" spans="1:5" s="44" customFormat="1" ht="18.75" customHeight="1">
      <c r="A75" s="45" t="s">
        <v>60</v>
      </c>
      <c r="B75" s="6" t="s">
        <v>106</v>
      </c>
      <c r="C75" s="85">
        <f>SUM(C76:C77)</f>
        <v>111.8</v>
      </c>
      <c r="D75" s="85">
        <f>SUM(D76:D77)</f>
        <v>111.8</v>
      </c>
      <c r="E75" s="61">
        <f t="shared" si="3"/>
        <v>100</v>
      </c>
    </row>
    <row r="76" spans="1:5" s="44" customFormat="1" ht="18.75" customHeight="1">
      <c r="A76" s="46" t="s">
        <v>61</v>
      </c>
      <c r="B76" s="71" t="s">
        <v>107</v>
      </c>
      <c r="C76" s="86">
        <v>111.8</v>
      </c>
      <c r="D76" s="86">
        <v>111.8</v>
      </c>
      <c r="E76" s="62">
        <f t="shared" si="3"/>
        <v>100</v>
      </c>
    </row>
    <row r="77" spans="1:5" s="44" customFormat="1" ht="13.5" hidden="1">
      <c r="A77" s="46" t="s">
        <v>108</v>
      </c>
      <c r="B77" s="71" t="s">
        <v>109</v>
      </c>
      <c r="C77" s="86"/>
      <c r="D77" s="86"/>
      <c r="E77" s="62">
        <f t="shared" si="3"/>
      </c>
    </row>
    <row r="78" spans="1:5" s="44" customFormat="1" ht="13.5" hidden="1">
      <c r="A78" s="45" t="s">
        <v>62</v>
      </c>
      <c r="B78" s="6" t="s">
        <v>110</v>
      </c>
      <c r="C78" s="85">
        <f>SUM(C79:C82)</f>
        <v>0</v>
      </c>
      <c r="D78" s="85">
        <f>SUM(D79:D82)</f>
        <v>0</v>
      </c>
      <c r="E78" s="61">
        <f t="shared" si="3"/>
      </c>
    </row>
    <row r="79" spans="1:5" s="44" customFormat="1" ht="13.5" hidden="1">
      <c r="A79" s="46" t="s">
        <v>63</v>
      </c>
      <c r="B79" s="71" t="s">
        <v>111</v>
      </c>
      <c r="C79" s="86">
        <v>0</v>
      </c>
      <c r="D79" s="86">
        <v>0</v>
      </c>
      <c r="E79" s="62">
        <f t="shared" si="3"/>
      </c>
    </row>
    <row r="80" spans="1:5" s="44" customFormat="1" ht="13.5" hidden="1">
      <c r="A80" s="46" t="s">
        <v>112</v>
      </c>
      <c r="B80" s="71" t="s">
        <v>113</v>
      </c>
      <c r="C80" s="86"/>
      <c r="D80" s="86"/>
      <c r="E80" s="62">
        <f t="shared" si="3"/>
      </c>
    </row>
    <row r="81" spans="1:5" s="44" customFormat="1" ht="13.5" hidden="1">
      <c r="A81" s="46" t="s">
        <v>114</v>
      </c>
      <c r="B81" s="71" t="s">
        <v>115</v>
      </c>
      <c r="C81" s="86"/>
      <c r="D81" s="86"/>
      <c r="E81" s="62">
        <f t="shared" si="3"/>
      </c>
    </row>
    <row r="82" spans="1:5" s="44" customFormat="1" ht="13.5" hidden="1">
      <c r="A82" s="46" t="s">
        <v>64</v>
      </c>
      <c r="B82" s="71" t="s">
        <v>116</v>
      </c>
      <c r="C82" s="86"/>
      <c r="D82" s="86"/>
      <c r="E82" s="62">
        <f t="shared" si="3"/>
      </c>
    </row>
    <row r="83" spans="1:5" s="44" customFormat="1" ht="13.5">
      <c r="A83" s="45" t="s">
        <v>65</v>
      </c>
      <c r="B83" s="6" t="s">
        <v>117</v>
      </c>
      <c r="C83" s="85">
        <f>SUM(C84:C93)</f>
        <v>1478.9</v>
      </c>
      <c r="D83" s="85">
        <f>SUM(D84:D93)</f>
        <v>1478.9</v>
      </c>
      <c r="E83" s="61">
        <f t="shared" si="3"/>
        <v>100</v>
      </c>
    </row>
    <row r="84" spans="1:5" s="44" customFormat="1" ht="13.5" hidden="1">
      <c r="A84" s="46" t="s">
        <v>66</v>
      </c>
      <c r="B84" s="71" t="s">
        <v>118</v>
      </c>
      <c r="C84" s="86"/>
      <c r="D84" s="86"/>
      <c r="E84" s="62">
        <f t="shared" si="3"/>
      </c>
    </row>
    <row r="85" spans="1:5" s="44" customFormat="1" ht="13.5" hidden="1">
      <c r="A85" s="46" t="s">
        <v>119</v>
      </c>
      <c r="B85" s="71" t="s">
        <v>120</v>
      </c>
      <c r="C85" s="86"/>
      <c r="D85" s="87"/>
      <c r="E85" s="62">
        <f t="shared" si="3"/>
      </c>
    </row>
    <row r="86" spans="1:5" s="44" customFormat="1" ht="13.5" hidden="1">
      <c r="A86" s="46" t="s">
        <v>121</v>
      </c>
      <c r="B86" s="71" t="s">
        <v>122</v>
      </c>
      <c r="C86" s="86"/>
      <c r="D86" s="86"/>
      <c r="E86" s="62">
        <f t="shared" si="3"/>
      </c>
    </row>
    <row r="87" spans="1:5" s="44" customFormat="1" ht="13.5" hidden="1">
      <c r="A87" s="46" t="s">
        <v>123</v>
      </c>
      <c r="B87" s="71" t="s">
        <v>124</v>
      </c>
      <c r="C87" s="86"/>
      <c r="D87" s="86"/>
      <c r="E87" s="62">
        <f t="shared" si="3"/>
      </c>
    </row>
    <row r="88" spans="1:5" s="44" customFormat="1" ht="13.5" hidden="1">
      <c r="A88" s="46" t="s">
        <v>125</v>
      </c>
      <c r="B88" s="71" t="s">
        <v>126</v>
      </c>
      <c r="C88" s="86"/>
      <c r="D88" s="86"/>
      <c r="E88" s="62">
        <f t="shared" si="3"/>
      </c>
    </row>
    <row r="89" spans="1:5" s="44" customFormat="1" ht="13.5" hidden="1">
      <c r="A89" s="46" t="s">
        <v>127</v>
      </c>
      <c r="B89" s="71" t="s">
        <v>128</v>
      </c>
      <c r="C89" s="86"/>
      <c r="D89" s="86"/>
      <c r="E89" s="62">
        <f t="shared" si="3"/>
      </c>
    </row>
    <row r="90" spans="1:5" s="44" customFormat="1" ht="13.5">
      <c r="A90" s="46" t="s">
        <v>67</v>
      </c>
      <c r="B90" s="71" t="s">
        <v>129</v>
      </c>
      <c r="C90" s="86">
        <v>1393.9</v>
      </c>
      <c r="D90" s="86">
        <v>1393.9</v>
      </c>
      <c r="E90" s="62">
        <f t="shared" si="3"/>
        <v>100</v>
      </c>
    </row>
    <row r="91" spans="1:5" s="44" customFormat="1" ht="13.5" hidden="1">
      <c r="A91" s="46" t="s">
        <v>130</v>
      </c>
      <c r="B91" s="71" t="s">
        <v>131</v>
      </c>
      <c r="C91" s="86"/>
      <c r="D91" s="86"/>
      <c r="E91" s="62">
        <f t="shared" si="3"/>
      </c>
    </row>
    <row r="92" spans="1:5" s="44" customFormat="1" ht="13.5" hidden="1">
      <c r="A92" s="46" t="s">
        <v>132</v>
      </c>
      <c r="B92" s="71" t="s">
        <v>133</v>
      </c>
      <c r="C92" s="86"/>
      <c r="D92" s="86"/>
      <c r="E92" s="62">
        <f t="shared" si="3"/>
      </c>
    </row>
    <row r="93" spans="1:5" s="44" customFormat="1" ht="13.5">
      <c r="A93" s="46" t="s">
        <v>68</v>
      </c>
      <c r="B93" s="71" t="s">
        <v>134</v>
      </c>
      <c r="C93" s="86">
        <v>85</v>
      </c>
      <c r="D93" s="86">
        <v>85</v>
      </c>
      <c r="E93" s="62">
        <f t="shared" si="3"/>
        <v>100</v>
      </c>
    </row>
    <row r="94" spans="1:5" s="44" customFormat="1" ht="13.5">
      <c r="A94" s="45" t="s">
        <v>69</v>
      </c>
      <c r="B94" s="6" t="s">
        <v>135</v>
      </c>
      <c r="C94" s="85">
        <f>SUM(C95:C98)</f>
        <v>1269.3</v>
      </c>
      <c r="D94" s="85">
        <f>SUM(D95:D98)</f>
        <v>1269.3</v>
      </c>
      <c r="E94" s="61">
        <f t="shared" si="3"/>
        <v>100</v>
      </c>
    </row>
    <row r="95" spans="1:5" s="44" customFormat="1" ht="13.5">
      <c r="A95" s="46" t="s">
        <v>70</v>
      </c>
      <c r="B95" s="71" t="s">
        <v>136</v>
      </c>
      <c r="C95" s="86">
        <v>10</v>
      </c>
      <c r="D95" s="86">
        <v>10</v>
      </c>
      <c r="E95" s="62">
        <f t="shared" si="3"/>
        <v>100</v>
      </c>
    </row>
    <row r="96" spans="1:5" s="44" customFormat="1" ht="13.5">
      <c r="A96" s="46" t="s">
        <v>71</v>
      </c>
      <c r="B96" s="71" t="s">
        <v>137</v>
      </c>
      <c r="C96" s="86">
        <v>308.9</v>
      </c>
      <c r="D96" s="86">
        <v>308.9</v>
      </c>
      <c r="E96" s="62">
        <f t="shared" si="3"/>
        <v>100</v>
      </c>
    </row>
    <row r="97" spans="1:5" s="44" customFormat="1" ht="13.5">
      <c r="A97" s="46" t="s">
        <v>72</v>
      </c>
      <c r="B97" s="71" t="s">
        <v>138</v>
      </c>
      <c r="C97" s="86">
        <v>950.4</v>
      </c>
      <c r="D97" s="86">
        <v>950.4</v>
      </c>
      <c r="E97" s="62">
        <f t="shared" si="3"/>
        <v>100</v>
      </c>
    </row>
    <row r="98" spans="1:5" s="44" customFormat="1" ht="13.5" hidden="1">
      <c r="A98" s="46" t="s">
        <v>73</v>
      </c>
      <c r="B98" s="71" t="s">
        <v>139</v>
      </c>
      <c r="C98" s="86"/>
      <c r="D98" s="86"/>
      <c r="E98" s="62">
        <f t="shared" si="3"/>
      </c>
    </row>
    <row r="99" spans="1:5" s="44" customFormat="1" ht="13.5" hidden="1">
      <c r="A99" s="45" t="s">
        <v>140</v>
      </c>
      <c r="B99" s="6" t="s">
        <v>141</v>
      </c>
      <c r="C99" s="85">
        <f>SUM(C100:C101)</f>
        <v>0</v>
      </c>
      <c r="D99" s="85">
        <f>SUM(D100:D101)</f>
        <v>0</v>
      </c>
      <c r="E99" s="61">
        <f t="shared" si="3"/>
      </c>
    </row>
    <row r="100" spans="1:5" s="44" customFormat="1" ht="13.5" hidden="1">
      <c r="A100" s="46" t="s">
        <v>142</v>
      </c>
      <c r="B100" s="71" t="s">
        <v>143</v>
      </c>
      <c r="C100" s="86">
        <v>0</v>
      </c>
      <c r="D100" s="86"/>
      <c r="E100" s="62">
        <f t="shared" si="3"/>
      </c>
    </row>
    <row r="101" spans="1:5" s="44" customFormat="1" ht="13.5" hidden="1">
      <c r="A101" s="46" t="s">
        <v>144</v>
      </c>
      <c r="B101" s="71" t="s">
        <v>145</v>
      </c>
      <c r="C101" s="86">
        <v>0</v>
      </c>
      <c r="D101" s="86"/>
      <c r="E101" s="62">
        <f t="shared" si="3"/>
      </c>
    </row>
    <row r="102" spans="1:5" s="44" customFormat="1" ht="13.5">
      <c r="A102" s="45" t="s">
        <v>74</v>
      </c>
      <c r="B102" s="6" t="s">
        <v>146</v>
      </c>
      <c r="C102" s="85">
        <f>SUM(C103:C109)</f>
        <v>24</v>
      </c>
      <c r="D102" s="85">
        <f>SUM(D103:D109)</f>
        <v>24</v>
      </c>
      <c r="E102" s="61">
        <f t="shared" si="3"/>
        <v>100</v>
      </c>
    </row>
    <row r="103" spans="1:5" s="44" customFormat="1" ht="13.5" hidden="1">
      <c r="A103" s="46" t="s">
        <v>147</v>
      </c>
      <c r="B103" s="71" t="s">
        <v>148</v>
      </c>
      <c r="C103" s="86"/>
      <c r="D103" s="86"/>
      <c r="E103" s="62">
        <f t="shared" si="3"/>
      </c>
    </row>
    <row r="104" spans="1:5" s="44" customFormat="1" ht="13.5" hidden="1">
      <c r="A104" s="46" t="s">
        <v>149</v>
      </c>
      <c r="B104" s="71" t="s">
        <v>150</v>
      </c>
      <c r="C104" s="86"/>
      <c r="D104" s="86"/>
      <c r="E104" s="62">
        <f t="shared" si="3"/>
      </c>
    </row>
    <row r="105" spans="1:5" s="44" customFormat="1" ht="13.5" hidden="1">
      <c r="A105" s="46" t="s">
        <v>151</v>
      </c>
      <c r="B105" s="71" t="s">
        <v>152</v>
      </c>
      <c r="C105" s="86"/>
      <c r="D105" s="86"/>
      <c r="E105" s="62">
        <f t="shared" si="3"/>
      </c>
    </row>
    <row r="106" spans="1:5" s="44" customFormat="1" ht="13.5" hidden="1">
      <c r="A106" s="46" t="s">
        <v>153</v>
      </c>
      <c r="B106" s="71" t="s">
        <v>154</v>
      </c>
      <c r="C106" s="86"/>
      <c r="D106" s="86"/>
      <c r="E106" s="62">
        <f t="shared" si="3"/>
      </c>
    </row>
    <row r="107" spans="1:5" s="44" customFormat="1" ht="13.5">
      <c r="A107" s="46" t="s">
        <v>155</v>
      </c>
      <c r="B107" s="71" t="s">
        <v>156</v>
      </c>
      <c r="C107" s="86">
        <v>24</v>
      </c>
      <c r="D107" s="86">
        <v>24</v>
      </c>
      <c r="E107" s="62">
        <f t="shared" si="3"/>
        <v>100</v>
      </c>
    </row>
    <row r="108" spans="1:5" s="44" customFormat="1" ht="13.5" hidden="1">
      <c r="A108" s="46" t="s">
        <v>75</v>
      </c>
      <c r="B108" s="71" t="s">
        <v>157</v>
      </c>
      <c r="C108" s="86"/>
      <c r="D108" s="86"/>
      <c r="E108" s="62">
        <f t="shared" si="3"/>
      </c>
    </row>
    <row r="109" spans="1:5" s="44" customFormat="1" ht="13.5" hidden="1">
      <c r="A109" s="46" t="s">
        <v>158</v>
      </c>
      <c r="B109" s="71" t="s">
        <v>159</v>
      </c>
      <c r="C109" s="86"/>
      <c r="D109" s="86"/>
      <c r="E109" s="62">
        <f t="shared" si="3"/>
      </c>
    </row>
    <row r="110" spans="1:5" s="44" customFormat="1" ht="13.5">
      <c r="A110" s="45" t="s">
        <v>238</v>
      </c>
      <c r="B110" s="6" t="s">
        <v>160</v>
      </c>
      <c r="C110" s="85">
        <f>SUM(C111:C112)</f>
        <v>1499.1</v>
      </c>
      <c r="D110" s="85">
        <f>SUM(D111:D112)</f>
        <v>1499.1</v>
      </c>
      <c r="E110" s="61">
        <f t="shared" si="3"/>
        <v>100</v>
      </c>
    </row>
    <row r="111" spans="1:5" s="44" customFormat="1" ht="11.25" customHeight="1">
      <c r="A111" s="46" t="s">
        <v>76</v>
      </c>
      <c r="B111" s="71" t="s">
        <v>161</v>
      </c>
      <c r="C111" s="86">
        <v>1499.1</v>
      </c>
      <c r="D111" s="86">
        <v>1499.1</v>
      </c>
      <c r="E111" s="62">
        <f t="shared" si="3"/>
        <v>100</v>
      </c>
    </row>
    <row r="112" spans="1:5" s="44" customFormat="1" ht="13.5" hidden="1">
      <c r="A112" s="46" t="s">
        <v>77</v>
      </c>
      <c r="B112" s="71" t="s">
        <v>162</v>
      </c>
      <c r="C112" s="86"/>
      <c r="D112" s="86"/>
      <c r="E112" s="62">
        <f t="shared" si="3"/>
      </c>
    </row>
    <row r="113" spans="1:5" s="44" customFormat="1" ht="13.5" hidden="1">
      <c r="A113" s="47" t="s">
        <v>163</v>
      </c>
      <c r="B113" s="72" t="s">
        <v>164</v>
      </c>
      <c r="C113" s="88">
        <f>SUM(C114:C120)</f>
        <v>0</v>
      </c>
      <c r="D113" s="88">
        <f>SUM(D114:D120)</f>
        <v>0</v>
      </c>
      <c r="E113" s="63">
        <f t="shared" si="3"/>
      </c>
    </row>
    <row r="114" spans="1:5" s="44" customFormat="1" ht="13.5" hidden="1">
      <c r="A114" s="46" t="s">
        <v>165</v>
      </c>
      <c r="B114" s="71" t="s">
        <v>166</v>
      </c>
      <c r="C114" s="86"/>
      <c r="D114" s="86"/>
      <c r="E114" s="62">
        <f t="shared" si="3"/>
      </c>
    </row>
    <row r="115" spans="1:5" s="44" customFormat="1" ht="13.5" hidden="1">
      <c r="A115" s="46" t="s">
        <v>167</v>
      </c>
      <c r="B115" s="71" t="s">
        <v>168</v>
      </c>
      <c r="C115" s="86"/>
      <c r="D115" s="86"/>
      <c r="E115" s="62">
        <f t="shared" si="3"/>
      </c>
    </row>
    <row r="116" spans="1:5" s="44" customFormat="1" ht="13.5" hidden="1">
      <c r="A116" s="46" t="s">
        <v>169</v>
      </c>
      <c r="B116" s="71" t="s">
        <v>170</v>
      </c>
      <c r="C116" s="86"/>
      <c r="D116" s="86"/>
      <c r="E116" s="62">
        <f t="shared" si="3"/>
      </c>
    </row>
    <row r="117" spans="1:5" s="44" customFormat="1" ht="13.5" hidden="1">
      <c r="A117" s="46" t="s">
        <v>171</v>
      </c>
      <c r="B117" s="71" t="s">
        <v>172</v>
      </c>
      <c r="C117" s="86"/>
      <c r="D117" s="86"/>
      <c r="E117" s="62">
        <f t="shared" si="3"/>
      </c>
    </row>
    <row r="118" spans="1:5" s="44" customFormat="1" ht="13.5" hidden="1">
      <c r="A118" s="46" t="s">
        <v>173</v>
      </c>
      <c r="B118" s="71" t="s">
        <v>174</v>
      </c>
      <c r="C118" s="86"/>
      <c r="D118" s="86"/>
      <c r="E118" s="62">
        <f t="shared" si="3"/>
      </c>
    </row>
    <row r="119" spans="1:5" s="44" customFormat="1" ht="13.5" hidden="1">
      <c r="A119" s="46" t="s">
        <v>175</v>
      </c>
      <c r="B119" s="71" t="s">
        <v>176</v>
      </c>
      <c r="C119" s="86"/>
      <c r="D119" s="86"/>
      <c r="E119" s="62">
        <f t="shared" si="3"/>
      </c>
    </row>
    <row r="120" spans="1:5" s="44" customFormat="1" ht="13.5" hidden="1">
      <c r="A120" s="46" t="s">
        <v>177</v>
      </c>
      <c r="B120" s="71" t="s">
        <v>178</v>
      </c>
      <c r="C120" s="86"/>
      <c r="D120" s="86"/>
      <c r="E120" s="62">
        <f t="shared" si="3"/>
      </c>
    </row>
    <row r="121" spans="1:5" s="44" customFormat="1" ht="13.5" hidden="1">
      <c r="A121" s="45" t="s">
        <v>78</v>
      </c>
      <c r="B121" s="6" t="s">
        <v>179</v>
      </c>
      <c r="C121" s="85">
        <f>SUM(C122:C126)</f>
        <v>0</v>
      </c>
      <c r="D121" s="85">
        <f>SUM(D122:D126)</f>
        <v>0</v>
      </c>
      <c r="E121" s="61">
        <f t="shared" si="3"/>
      </c>
    </row>
    <row r="122" spans="1:5" s="44" customFormat="1" ht="13.5" hidden="1">
      <c r="A122" s="46" t="s">
        <v>79</v>
      </c>
      <c r="B122" s="71" t="s">
        <v>180</v>
      </c>
      <c r="C122" s="86"/>
      <c r="D122" s="86"/>
      <c r="E122" s="62">
        <f t="shared" si="3"/>
      </c>
    </row>
    <row r="123" spans="1:5" s="44" customFormat="1" ht="13.5" hidden="1">
      <c r="A123" s="46" t="s">
        <v>181</v>
      </c>
      <c r="B123" s="71" t="s">
        <v>182</v>
      </c>
      <c r="C123" s="86"/>
      <c r="D123" s="86"/>
      <c r="E123" s="62">
        <f t="shared" si="3"/>
      </c>
    </row>
    <row r="124" spans="1:5" s="44" customFormat="1" ht="13.5" hidden="1">
      <c r="A124" s="46" t="s">
        <v>80</v>
      </c>
      <c r="B124" s="71" t="s">
        <v>183</v>
      </c>
      <c r="C124" s="86"/>
      <c r="D124" s="86"/>
      <c r="E124" s="62">
        <f t="shared" si="3"/>
      </c>
    </row>
    <row r="125" spans="1:5" s="44" customFormat="1" ht="13.5" hidden="1">
      <c r="A125" s="46" t="s">
        <v>184</v>
      </c>
      <c r="B125" s="71" t="s">
        <v>185</v>
      </c>
      <c r="C125" s="86"/>
      <c r="D125" s="86"/>
      <c r="E125" s="62">
        <f t="shared" si="3"/>
      </c>
    </row>
    <row r="126" spans="1:5" s="44" customFormat="1" ht="13.5" hidden="1">
      <c r="A126" s="46" t="s">
        <v>186</v>
      </c>
      <c r="B126" s="71" t="s">
        <v>187</v>
      </c>
      <c r="C126" s="86"/>
      <c r="D126" s="86"/>
      <c r="E126" s="62">
        <f t="shared" si="3"/>
      </c>
    </row>
    <row r="127" spans="1:5" s="44" customFormat="1" ht="13.5" hidden="1">
      <c r="A127" s="45" t="s">
        <v>81</v>
      </c>
      <c r="B127" s="6" t="s">
        <v>188</v>
      </c>
      <c r="C127" s="85">
        <f>SUM(C128:C131)</f>
        <v>0</v>
      </c>
      <c r="D127" s="85">
        <f>SUM(D128:D131)</f>
        <v>0</v>
      </c>
      <c r="E127" s="61">
        <f t="shared" si="3"/>
      </c>
    </row>
    <row r="128" spans="1:5" s="44" customFormat="1" ht="13.5" hidden="1">
      <c r="A128" s="46" t="s">
        <v>189</v>
      </c>
      <c r="B128" s="71" t="s">
        <v>190</v>
      </c>
      <c r="C128" s="86"/>
      <c r="D128" s="86"/>
      <c r="E128" s="62">
        <f aca="true" t="shared" si="4" ref="E128:E160">IF(C128=0,"",(D128/C128*100))</f>
      </c>
    </row>
    <row r="129" spans="1:5" s="44" customFormat="1" ht="13.5" hidden="1">
      <c r="A129" s="46" t="s">
        <v>191</v>
      </c>
      <c r="B129" s="71" t="s">
        <v>192</v>
      </c>
      <c r="C129" s="86"/>
      <c r="D129" s="86"/>
      <c r="E129" s="62">
        <f t="shared" si="4"/>
      </c>
    </row>
    <row r="130" spans="1:5" s="44" customFormat="1" ht="13.5" hidden="1">
      <c r="A130" s="46" t="s">
        <v>193</v>
      </c>
      <c r="B130" s="71" t="s">
        <v>194</v>
      </c>
      <c r="C130" s="86"/>
      <c r="D130" s="86"/>
      <c r="E130" s="62">
        <f t="shared" si="4"/>
      </c>
    </row>
    <row r="131" spans="1:5" s="44" customFormat="1" ht="13.5" hidden="1">
      <c r="A131" s="46" t="s">
        <v>82</v>
      </c>
      <c r="B131" s="71" t="s">
        <v>195</v>
      </c>
      <c r="C131" s="86"/>
      <c r="D131" s="86"/>
      <c r="E131" s="62">
        <f t="shared" si="4"/>
      </c>
    </row>
    <row r="132" spans="1:5" s="44" customFormat="1" ht="13.5" hidden="1">
      <c r="A132" s="45" t="s">
        <v>196</v>
      </c>
      <c r="B132" s="6" t="s">
        <v>197</v>
      </c>
      <c r="C132" s="85">
        <f>SUM(C133:C134)</f>
        <v>0</v>
      </c>
      <c r="D132" s="85">
        <f>SUM(D133:D134)</f>
        <v>0</v>
      </c>
      <c r="E132" s="61">
        <f t="shared" si="4"/>
      </c>
    </row>
    <row r="133" spans="1:5" s="44" customFormat="1" ht="13.5" hidden="1">
      <c r="A133" s="46" t="s">
        <v>198</v>
      </c>
      <c r="B133" s="71" t="s">
        <v>199</v>
      </c>
      <c r="C133" s="86"/>
      <c r="D133" s="86"/>
      <c r="E133" s="62">
        <f t="shared" si="4"/>
      </c>
    </row>
    <row r="134" spans="1:5" s="44" customFormat="1" ht="13.5" hidden="1">
      <c r="A134" s="46" t="s">
        <v>200</v>
      </c>
      <c r="B134" s="71" t="s">
        <v>201</v>
      </c>
      <c r="C134" s="86"/>
      <c r="D134" s="86"/>
      <c r="E134" s="62">
        <f t="shared" si="4"/>
      </c>
    </row>
    <row r="135" spans="1:5" s="44" customFormat="1" ht="13.5">
      <c r="A135" s="45" t="s">
        <v>83</v>
      </c>
      <c r="B135" s="6" t="s">
        <v>202</v>
      </c>
      <c r="C135" s="85">
        <f>SUM(C136)</f>
        <v>1</v>
      </c>
      <c r="D135" s="85">
        <f>SUM(D136)</f>
        <v>0</v>
      </c>
      <c r="E135" s="61">
        <f t="shared" si="4"/>
        <v>0</v>
      </c>
    </row>
    <row r="136" spans="1:5" s="44" customFormat="1" ht="13.5">
      <c r="A136" s="46" t="s">
        <v>84</v>
      </c>
      <c r="B136" s="71" t="s">
        <v>203</v>
      </c>
      <c r="C136" s="86">
        <v>1</v>
      </c>
      <c r="D136" s="86">
        <v>0</v>
      </c>
      <c r="E136" s="62">
        <f t="shared" si="4"/>
        <v>0</v>
      </c>
    </row>
    <row r="137" spans="1:5" s="44" customFormat="1" ht="25.5" hidden="1">
      <c r="A137" s="47" t="s">
        <v>204</v>
      </c>
      <c r="B137" s="72" t="s">
        <v>205</v>
      </c>
      <c r="C137" s="88">
        <f>SUM(C138:C140)</f>
        <v>0</v>
      </c>
      <c r="D137" s="88">
        <f>SUM(D138:D140)</f>
        <v>0</v>
      </c>
      <c r="E137" s="63">
        <f t="shared" si="4"/>
      </c>
    </row>
    <row r="138" spans="1:5" s="44" customFormat="1" ht="13.5" hidden="1">
      <c r="A138" s="46" t="s">
        <v>206</v>
      </c>
      <c r="B138" s="71" t="s">
        <v>207</v>
      </c>
      <c r="C138" s="86"/>
      <c r="D138" s="86"/>
      <c r="E138" s="62">
        <f t="shared" si="4"/>
      </c>
    </row>
    <row r="139" spans="1:5" s="44" customFormat="1" ht="13.5" hidden="1">
      <c r="A139" s="46" t="s">
        <v>208</v>
      </c>
      <c r="B139" s="71" t="s">
        <v>209</v>
      </c>
      <c r="C139" s="86"/>
      <c r="D139" s="86"/>
      <c r="E139" s="62">
        <f t="shared" si="4"/>
      </c>
    </row>
    <row r="140" spans="1:5" s="44" customFormat="1" ht="13.5" hidden="1">
      <c r="A140" s="46" t="s">
        <v>210</v>
      </c>
      <c r="B140" s="71" t="s">
        <v>211</v>
      </c>
      <c r="C140" s="86"/>
      <c r="D140" s="86"/>
      <c r="E140" s="62">
        <f t="shared" si="4"/>
      </c>
    </row>
    <row r="141" spans="1:5" s="44" customFormat="1" ht="16.5" thickBot="1">
      <c r="A141" s="48" t="s">
        <v>85</v>
      </c>
      <c r="B141" s="73" t="s">
        <v>212</v>
      </c>
      <c r="C141" s="92">
        <f>C65+C75+C78+C83+C94+C99+C102+C110+C113+C121+C127+C132+C135+C137</f>
        <v>12187.8</v>
      </c>
      <c r="D141" s="92">
        <f>D65+D75+D78+D83+D94+D99+D102+D110+D113+D121+D127+D132+D135+D137</f>
        <v>12125.699999999999</v>
      </c>
      <c r="E141" s="93">
        <f t="shared" si="4"/>
        <v>99.49047408063801</v>
      </c>
    </row>
    <row r="142" spans="1:5" s="44" customFormat="1" ht="15.75">
      <c r="A142" s="49" t="s">
        <v>86</v>
      </c>
      <c r="B142" s="74"/>
      <c r="C142" s="94">
        <f>C63-C141</f>
        <v>-719.8999999999996</v>
      </c>
      <c r="D142" s="94">
        <f>D63-D141</f>
        <v>-674.2999999999993</v>
      </c>
      <c r="E142" s="95">
        <f t="shared" si="4"/>
        <v>93.66578691484924</v>
      </c>
    </row>
    <row r="143" spans="1:5" s="44" customFormat="1" ht="13.5">
      <c r="A143" s="50" t="s">
        <v>87</v>
      </c>
      <c r="B143" s="51" t="s">
        <v>88</v>
      </c>
      <c r="C143" s="85">
        <f>C144+C146+C151+C156+C161</f>
        <v>719.8999999999993</v>
      </c>
      <c r="D143" s="85">
        <f>D151+D156+D161+D146</f>
        <v>674.2999999999993</v>
      </c>
      <c r="E143" s="61">
        <f t="shared" si="4"/>
        <v>93.66578691484928</v>
      </c>
    </row>
    <row r="144" spans="1:5" s="44" customFormat="1" ht="49.5" customHeight="1" hidden="1">
      <c r="A144" s="52" t="s">
        <v>213</v>
      </c>
      <c r="B144" s="53" t="s">
        <v>214</v>
      </c>
      <c r="C144" s="88">
        <f>C145</f>
        <v>0</v>
      </c>
      <c r="D144" s="88">
        <f>D145</f>
        <v>0</v>
      </c>
      <c r="E144" s="63">
        <f t="shared" si="4"/>
      </c>
    </row>
    <row r="145" spans="1:5" s="44" customFormat="1" ht="25.5" hidden="1">
      <c r="A145" s="54" t="s">
        <v>215</v>
      </c>
      <c r="B145" s="55" t="s">
        <v>216</v>
      </c>
      <c r="C145" s="89"/>
      <c r="D145" s="89"/>
      <c r="E145" s="62">
        <f t="shared" si="4"/>
      </c>
    </row>
    <row r="146" spans="1:5" s="44" customFormat="1" ht="13.5">
      <c r="A146" s="52" t="s">
        <v>89</v>
      </c>
      <c r="B146" s="56" t="s">
        <v>274</v>
      </c>
      <c r="C146" s="88">
        <f>C147+C149+C148+C150</f>
        <v>45.6</v>
      </c>
      <c r="D146" s="88">
        <f>D147+D149+D148+D150</f>
        <v>0</v>
      </c>
      <c r="E146" s="63">
        <f t="shared" si="4"/>
        <v>0</v>
      </c>
    </row>
    <row r="147" spans="1:5" s="44" customFormat="1" ht="13.5" hidden="1">
      <c r="A147" s="54" t="s">
        <v>217</v>
      </c>
      <c r="B147" s="57" t="s">
        <v>218</v>
      </c>
      <c r="C147" s="90"/>
      <c r="D147" s="90"/>
      <c r="E147" s="62">
        <f t="shared" si="4"/>
      </c>
    </row>
    <row r="148" spans="1:5" s="44" customFormat="1" ht="13.5">
      <c r="A148" s="54" t="s">
        <v>245</v>
      </c>
      <c r="B148" s="57" t="s">
        <v>239</v>
      </c>
      <c r="C148" s="90">
        <v>45.6</v>
      </c>
      <c r="D148" s="90">
        <v>0</v>
      </c>
      <c r="E148" s="62">
        <f t="shared" si="4"/>
        <v>0</v>
      </c>
    </row>
    <row r="149" spans="1:5" s="44" customFormat="1" ht="13.5" hidden="1">
      <c r="A149" s="58" t="s">
        <v>219</v>
      </c>
      <c r="B149" s="55" t="s">
        <v>220</v>
      </c>
      <c r="C149" s="90"/>
      <c r="D149" s="90"/>
      <c r="E149" s="62">
        <f t="shared" si="4"/>
      </c>
    </row>
    <row r="150" spans="1:5" s="44" customFormat="1" ht="25.5" hidden="1">
      <c r="A150" s="58" t="s">
        <v>246</v>
      </c>
      <c r="B150" s="55" t="s">
        <v>240</v>
      </c>
      <c r="C150" s="90">
        <v>0</v>
      </c>
      <c r="D150" s="90">
        <v>0</v>
      </c>
      <c r="E150" s="62">
        <f t="shared" si="4"/>
      </c>
    </row>
    <row r="151" spans="1:5" s="44" customFormat="1" ht="13.5" hidden="1">
      <c r="A151" s="52" t="s">
        <v>90</v>
      </c>
      <c r="B151" s="56" t="s">
        <v>91</v>
      </c>
      <c r="C151" s="88">
        <f>C152+C154+C155+C153</f>
        <v>0</v>
      </c>
      <c r="D151" s="88">
        <f>D152+D154+D155+D153</f>
        <v>0</v>
      </c>
      <c r="E151" s="63">
        <f t="shared" si="4"/>
      </c>
    </row>
    <row r="152" spans="1:5" s="44" customFormat="1" ht="25.5" hidden="1">
      <c r="A152" s="54" t="s">
        <v>221</v>
      </c>
      <c r="B152" s="57" t="s">
        <v>222</v>
      </c>
      <c r="C152" s="89"/>
      <c r="D152" s="90"/>
      <c r="E152" s="62">
        <f t="shared" si="4"/>
      </c>
    </row>
    <row r="153" spans="1:5" s="44" customFormat="1" ht="25.5" hidden="1">
      <c r="A153" s="54" t="s">
        <v>247</v>
      </c>
      <c r="B153" s="57" t="s">
        <v>241</v>
      </c>
      <c r="C153" s="89">
        <v>0</v>
      </c>
      <c r="D153" s="90">
        <v>0</v>
      </c>
      <c r="E153" s="62">
        <f t="shared" si="4"/>
      </c>
    </row>
    <row r="154" spans="1:5" s="44" customFormat="1" ht="25.5" hidden="1">
      <c r="A154" s="54" t="s">
        <v>223</v>
      </c>
      <c r="B154" s="57" t="s">
        <v>224</v>
      </c>
      <c r="C154" s="90"/>
      <c r="D154" s="90"/>
      <c r="E154" s="62">
        <f t="shared" si="4"/>
      </c>
    </row>
    <row r="155" spans="1:5" s="44" customFormat="1" ht="25.5" hidden="1">
      <c r="A155" s="54" t="s">
        <v>248</v>
      </c>
      <c r="B155" s="57" t="s">
        <v>242</v>
      </c>
      <c r="C155" s="90">
        <v>0</v>
      </c>
      <c r="D155" s="90">
        <v>0</v>
      </c>
      <c r="E155" s="62">
        <f t="shared" si="4"/>
      </c>
    </row>
    <row r="156" spans="1:5" s="44" customFormat="1" ht="13.5">
      <c r="A156" s="52" t="s">
        <v>92</v>
      </c>
      <c r="B156" s="56" t="s">
        <v>93</v>
      </c>
      <c r="C156" s="91">
        <f>C158+C160</f>
        <v>674.2999999999993</v>
      </c>
      <c r="D156" s="91">
        <f>D158+D160</f>
        <v>674.2999999999993</v>
      </c>
      <c r="E156" s="63">
        <f t="shared" si="4"/>
        <v>100</v>
      </c>
    </row>
    <row r="157" spans="1:5" s="44" customFormat="1" ht="13.5" hidden="1">
      <c r="A157" s="54" t="s">
        <v>225</v>
      </c>
      <c r="B157" s="57" t="s">
        <v>226</v>
      </c>
      <c r="C157" s="90"/>
      <c r="D157" s="90"/>
      <c r="E157" s="62">
        <f t="shared" si="4"/>
      </c>
    </row>
    <row r="158" spans="1:5" s="44" customFormat="1" ht="13.5">
      <c r="A158" s="54" t="s">
        <v>249</v>
      </c>
      <c r="B158" s="57" t="s">
        <v>243</v>
      </c>
      <c r="C158" s="89">
        <v>-11513.5</v>
      </c>
      <c r="D158" s="89">
        <v>-11513.5</v>
      </c>
      <c r="E158" s="62">
        <f t="shared" si="4"/>
        <v>100</v>
      </c>
    </row>
    <row r="159" spans="1:5" s="44" customFormat="1" ht="13.5" hidden="1">
      <c r="A159" s="54" t="s">
        <v>227</v>
      </c>
      <c r="B159" s="57" t="s">
        <v>228</v>
      </c>
      <c r="C159" s="89"/>
      <c r="D159" s="89"/>
      <c r="E159" s="62">
        <f t="shared" si="4"/>
      </c>
    </row>
    <row r="160" spans="1:5" s="44" customFormat="1" ht="13.5">
      <c r="A160" s="54" t="s">
        <v>250</v>
      </c>
      <c r="B160" s="57" t="s">
        <v>244</v>
      </c>
      <c r="C160" s="89">
        <v>12187.8</v>
      </c>
      <c r="D160" s="89">
        <v>12187.8</v>
      </c>
      <c r="E160" s="62">
        <f t="shared" si="4"/>
        <v>100</v>
      </c>
    </row>
  </sheetData>
  <sheetProtection/>
  <mergeCells count="6">
    <mergeCell ref="D5:D6"/>
    <mergeCell ref="E5:E6"/>
    <mergeCell ref="A2:E2"/>
    <mergeCell ref="A5:A6"/>
    <mergeCell ref="C5:C6"/>
    <mergeCell ref="B5:B6"/>
  </mergeCells>
  <printOptions/>
  <pageMargins left="0.984251968503937" right="0.17" top="0.3937007874015748" bottom="0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2016-10-31T00:37:52Z</cp:lastPrinted>
  <dcterms:created xsi:type="dcterms:W3CDTF">1996-10-08T23:32:33Z</dcterms:created>
  <dcterms:modified xsi:type="dcterms:W3CDTF">2017-11-14T09:49:36Z</dcterms:modified>
  <cp:category/>
  <cp:version/>
  <cp:contentType/>
  <cp:contentStatus/>
</cp:coreProperties>
</file>